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3128" windowHeight="6108"/>
  </bookViews>
  <sheets>
    <sheet name="Obsah" sheetId="1" r:id="rId1"/>
    <sheet name="Tab3" sheetId="2" r:id="rId2"/>
    <sheet name="Tab4" sheetId="3" r:id="rId3"/>
    <sheet name="Tab5" sheetId="4" r:id="rId4"/>
    <sheet name="Tab6" sheetId="5" r:id="rId5"/>
    <sheet name="Tab7" sheetId="6" r:id="rId6"/>
    <sheet name="Tab8" sheetId="7" r:id="rId7"/>
    <sheet name="nezamestnanosť" sheetId="8" r:id="rId8"/>
    <sheet name="TabB1" sheetId="9" r:id="rId9"/>
    <sheet name="GrafB2" sheetId="10" r:id="rId10"/>
    <sheet name="Graf3" sheetId="11" r:id="rId11"/>
    <sheet name="TabA1mar20" sheetId="12" r:id="rId12"/>
    <sheet name="TabA1apr20" sheetId="13" r:id="rId13"/>
    <sheet name="TabA1máj20" sheetId="14" r:id="rId14"/>
    <sheet name="TabA1jún20" sheetId="15" r:id="rId15"/>
    <sheet name="TabA1júl20" sheetId="16" r:id="rId16"/>
    <sheet name="TabA1aug20" sheetId="17" r:id="rId17"/>
    <sheet name="TabA1sep20" sheetId="18" r:id="rId18"/>
    <sheet name="TabA1okt20" sheetId="19" r:id="rId19"/>
    <sheet name="TabA1nov20" sheetId="20" r:id="rId20"/>
    <sheet name="TabA1dec20" sheetId="21" r:id="rId21"/>
    <sheet name="TabA1jan21" sheetId="22" r:id="rId22"/>
    <sheet name="TabA1feb21" sheetId="23" r:id="rId23"/>
    <sheet name="TabA1mar21" sheetId="24" r:id="rId24"/>
    <sheet name="TabA1apr21" sheetId="25" r:id="rId25"/>
    <sheet name="TabA1máj21" sheetId="26" r:id="rId26"/>
    <sheet name="TabA2mar20" sheetId="27" r:id="rId27"/>
    <sheet name="TabA2apr20" sheetId="28" r:id="rId28"/>
    <sheet name="TabA2máj20" sheetId="29" r:id="rId29"/>
    <sheet name="TabA2jún20" sheetId="30" r:id="rId30"/>
    <sheet name="TabA2júl20" sheetId="31" r:id="rId31"/>
    <sheet name="TabA2aug20" sheetId="32" r:id="rId32"/>
    <sheet name="TabA2sep20" sheetId="33" r:id="rId33"/>
    <sheet name="TabA2okt20" sheetId="34" r:id="rId34"/>
    <sheet name="TabA2nov20" sheetId="35" r:id="rId35"/>
    <sheet name="TabA2dec20" sheetId="36" r:id="rId36"/>
    <sheet name="TabA2jan21" sheetId="37" r:id="rId37"/>
    <sheet name="TabA2feb21" sheetId="38" r:id="rId38"/>
    <sheet name="TabA2mar21" sheetId="39" r:id="rId39"/>
    <sheet name="TabA2apr21" sheetId="40" r:id="rId40"/>
    <sheet name="TabA2máj21" sheetId="41" r:id="rId41"/>
    <sheet name="Vysvetlivky" sheetId="42" r:id="rId42"/>
  </sheets>
  <calcPr calcId="145621"/>
</workbook>
</file>

<file path=xl/calcChain.xml><?xml version="1.0" encoding="utf-8"?>
<calcChain xmlns="http://schemas.openxmlformats.org/spreadsheetml/2006/main">
  <c r="A40" i="42" l="1"/>
  <c r="A35" i="41"/>
  <c r="A34" i="41"/>
  <c r="A35" i="40"/>
  <c r="A34" i="40"/>
  <c r="A35" i="39"/>
  <c r="A34" i="39"/>
  <c r="A35" i="38"/>
  <c r="A34" i="38"/>
  <c r="A35" i="37"/>
  <c r="A34" i="37"/>
  <c r="A35" i="36"/>
  <c r="A34" i="36"/>
  <c r="A35" i="35"/>
  <c r="A34" i="35"/>
  <c r="A35" i="34"/>
  <c r="A34" i="34"/>
  <c r="A35" i="33"/>
  <c r="A34" i="33"/>
  <c r="A35" i="32"/>
  <c r="A34" i="32"/>
  <c r="A35" i="31"/>
  <c r="A34" i="31"/>
  <c r="A35" i="30"/>
  <c r="A34" i="30"/>
  <c r="A35" i="29"/>
  <c r="A34" i="29"/>
  <c r="A35" i="28"/>
  <c r="A34" i="28"/>
  <c r="A35" i="27"/>
  <c r="A34" i="27"/>
  <c r="A35" i="26"/>
  <c r="A34" i="26"/>
  <c r="A35" i="25"/>
  <c r="A34" i="25"/>
  <c r="A35" i="24"/>
  <c r="A34" i="24"/>
  <c r="A35" i="23"/>
  <c r="A34" i="23"/>
  <c r="A35" i="22"/>
  <c r="A34" i="22"/>
  <c r="A35" i="21"/>
  <c r="A34" i="21"/>
  <c r="A35" i="20"/>
  <c r="A34" i="20"/>
  <c r="A35" i="19"/>
  <c r="A34" i="19"/>
  <c r="A35" i="18"/>
  <c r="A34" i="18"/>
  <c r="A35" i="17"/>
  <c r="A34" i="17"/>
  <c r="A35" i="16"/>
  <c r="A34" i="16"/>
  <c r="A35" i="15"/>
  <c r="A34" i="15"/>
  <c r="A35" i="14"/>
  <c r="A34" i="14"/>
  <c r="A35" i="13"/>
  <c r="A34" i="13"/>
  <c r="A35" i="12"/>
  <c r="A34" i="12"/>
  <c r="A45" i="11"/>
  <c r="A74" i="10"/>
  <c r="A17" i="9"/>
  <c r="A158" i="8"/>
  <c r="A13" i="7"/>
  <c r="A34" i="6"/>
  <c r="A36" i="5"/>
  <c r="A11" i="4"/>
  <c r="A36" i="3"/>
  <c r="A114" i="2"/>
  <c r="B49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B13" i="1"/>
  <c r="B12" i="1"/>
  <c r="B11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<sst xmlns="http://schemas.openxmlformats.org/spreadsheetml/2006/main" count="1926" uniqueCount="343">
  <si>
    <t xml:space="preserve">Obsah dátovej prílohy	</t>
  </si>
  <si>
    <t>Čerpanie finančných príspevkov za jednotlivé mesiace z projektov prvej pomoci</t>
  </si>
  <si>
    <t>Spracované na základe údajov evidovaných v Informačnom systéme služieb zamestnanosti (ISSZ) Ústredia práce, sociálnych vecí a rodiny k 1.7.2021 17:33:10.</t>
  </si>
  <si>
    <t>Pozn.: Dáta z Informačného systému služieb zamestnanosti predstavujú predbežné údaje, ktoré sa môžu spätne korigovať, napríklad preradením podporených subjektov v rámci opatrení.</t>
  </si>
  <si>
    <t>Opatrenie</t>
  </si>
  <si>
    <t>Počet podporených subjektov</t>
  </si>
  <si>
    <t>Počet podporených zamestnancov / SZČO</t>
  </si>
  <si>
    <t>Finančný príspevok</t>
  </si>
  <si>
    <t>Priemerná podpora na pracujúceho</t>
  </si>
  <si>
    <t>Žiadaná suma</t>
  </si>
  <si>
    <t>marec 2020</t>
  </si>
  <si>
    <t>1</t>
  </si>
  <si>
    <t>2</t>
  </si>
  <si>
    <t>3A</t>
  </si>
  <si>
    <t>3B</t>
  </si>
  <si>
    <t>4A</t>
  </si>
  <si>
    <t>4B</t>
  </si>
  <si>
    <t>apríl 2020</t>
  </si>
  <si>
    <t>máj 2020</t>
  </si>
  <si>
    <t>jún 2020</t>
  </si>
  <si>
    <t>júl 2020</t>
  </si>
  <si>
    <t>august 2020</t>
  </si>
  <si>
    <t>september 2020</t>
  </si>
  <si>
    <t>október 2020</t>
  </si>
  <si>
    <t>november 2020</t>
  </si>
  <si>
    <t>december 2020</t>
  </si>
  <si>
    <t>január 2021</t>
  </si>
  <si>
    <t>február 2021</t>
  </si>
  <si>
    <t>marec 2021</t>
  </si>
  <si>
    <t>apríl 2021</t>
  </si>
  <si>
    <t>máj 2021</t>
  </si>
  <si>
    <t>Vyplatené dávky „ošetrovné“</t>
  </si>
  <si>
    <t>Spracované na základe údajov evidovaných v Informačnom systéme Syrius Sociálnej poisťovne k 1.7.2021</t>
  </si>
  <si>
    <t>Mesiac</t>
  </si>
  <si>
    <t>2019</t>
  </si>
  <si>
    <t>2020</t>
  </si>
  <si>
    <t>2021</t>
  </si>
  <si>
    <t>Nárast / pokles</t>
  </si>
  <si>
    <t>Nárast / pokles (%)</t>
  </si>
  <si>
    <t>2020 vs. 2019</t>
  </si>
  <si>
    <t>2021 vs. 2019</t>
  </si>
  <si>
    <t>2021 vs. 2020</t>
  </si>
  <si>
    <t>Počet dávok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</si>
  <si>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</si>
  <si>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</si>
  <si>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</si>
  <si>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</si>
  <si>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</si>
  <si>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</si>
  <si>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</si>
  <si>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</si>
  <si>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</si>
  <si>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</si>
  <si>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</si>
  <si>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</si>
  <si>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Výdavky</t>
  </si>
  <si>
    <t>Pozn.: Vyplatené dávky predstavujú nárok za predchádzajúce mesiace.</t>
  </si>
  <si>
    <t>Počet novohlásených prípadov DPN s dôvodom vzniku „karanténne opatrenie“</t>
  </si>
  <si>
    <t>Spracované na základe údajov evidovaných v Sociálnej poisťovni k 11.7.2021</t>
  </si>
  <si>
    <t>Rok</t>
  </si>
  <si>
    <t>Jan</t>
  </si>
  <si>
    <t>Feb</t>
  </si>
  <si>
    <t>Mar</t>
  </si>
  <si>
    <t>Apr</t>
  </si>
  <si>
    <t>Máj</t>
  </si>
  <si>
    <t>Jún</t>
  </si>
  <si>
    <t>Júl</t>
  </si>
  <si>
    <t>Aug</t>
  </si>
  <si>
    <t>Sep</t>
  </si>
  <si>
    <t>Okt</t>
  </si>
  <si>
    <t>Nov</t>
  </si>
  <si>
    <t>Dec</t>
  </si>
  <si>
    <t>Vyplatené dávky „nemocenské“</t>
  </si>
  <si>
    <t>Odklad a odpustenie odvodov na sociálne poistenie</t>
  </si>
  <si>
    <t>Spracované na základe údajov evidovaných v Sociálnej poisťovni k 14.06.2021</t>
  </si>
  <si>
    <t>Typ žiadateľa</t>
  </si>
  <si>
    <t/>
  </si>
  <si>
    <t>Spolu</t>
  </si>
  <si>
    <t>SZČO</t>
  </si>
  <si>
    <t>Zamestnávateľ</t>
  </si>
  <si>
    <t>Počet</t>
  </si>
  <si>
    <t>marec 2020 (odklad)</t>
  </si>
  <si>
    <t>apríl 2020 (odpustenie)</t>
  </si>
  <si>
    <t>máj 2020 (odklad)</t>
  </si>
  <si>
    <t>jún 2020 (odklad)</t>
  </si>
  <si>
    <t>júl 2020 (odklad)</t>
  </si>
  <si>
    <t>december 2020 (odklad)</t>
  </si>
  <si>
    <t>január 2021 (odklad)</t>
  </si>
  <si>
    <t>fabruár 2021 (odklad)</t>
  </si>
  <si>
    <t>marec 2021 (odklad)</t>
  </si>
  <si>
    <t>apríl 2021 (odklad)</t>
  </si>
  <si>
    <t>máj 2021 (odklad)</t>
  </si>
  <si>
    <t>Suma</t>
  </si>
  <si>
    <t>február 2021 (odklad)</t>
  </si>
  <si>
    <t>Pozn.: Očakávame aktualizáciu dát do budúcnosti tak z dôvodu postupného spracovávania nových podkladov zakladajúcich nárok na odklad/odpustenie odvodov, ako aj z dôvodu korekcie doteraz spracovaných podkladov; Údaje obsahujú aj dáta za subjekty spadajúce do sektora verejnej správy v zmysle metodiky ESA2010 a predstavujú horný odhad poklesu príjmov Sociálnej poisťovne z odvodov SZČO a zamestnávateľov z dôvodu odkladu alebo odpustenia odvodov za daný mesiac.</t>
  </si>
  <si>
    <t>Vývoj počtu poistencov z registra Sociálnej poisťovne</t>
  </si>
  <si>
    <t>Spracované na základe údajov evidovaných v Sociálnej poisťovni k 13.7.2021</t>
  </si>
  <si>
    <t>Subjekt</t>
  </si>
  <si>
    <t>Jún 2020</t>
  </si>
  <si>
    <t>Jún 2021</t>
  </si>
  <si>
    <t>Zamestnávatelia</t>
  </si>
  <si>
    <t>Zamestnanci (ZEC)</t>
  </si>
  <si>
    <t>Dohody (DOH)</t>
  </si>
  <si>
    <t>SZČO povinne poistení</t>
  </si>
  <si>
    <t>Spolu (ZEC + DOH + SZČO)</t>
  </si>
  <si>
    <t>Vývoj nezamestnanosti</t>
  </si>
  <si>
    <t>Spracované na základe údajov Ústredia práce, sociálnych vecí a rodiny dostupných k 1.7.2021.</t>
  </si>
  <si>
    <t>Slovensko</t>
  </si>
  <si>
    <t>Bratislavský
kraj</t>
  </si>
  <si>
    <t>Trnavský
kraj</t>
  </si>
  <si>
    <t>Trenčiansky
kraj</t>
  </si>
  <si>
    <t>Nitriansky
kraj</t>
  </si>
  <si>
    <t>Žilinský
kraj</t>
  </si>
  <si>
    <t>Banskobystrický
kraj</t>
  </si>
  <si>
    <t>Prešovský
kraj</t>
  </si>
  <si>
    <t>Košický
kraj</t>
  </si>
  <si>
    <t>Miera nezamestnanosti z celkového počtu UoZ (%)</t>
  </si>
  <si>
    <t>január 2019</t>
  </si>
  <si>
    <t>február 2019</t>
  </si>
  <si>
    <t>marec 2019</t>
  </si>
  <si>
    <t>apríl 2019</t>
  </si>
  <si>
    <t>máj 2019</t>
  </si>
  <si>
    <t>jún 2019</t>
  </si>
  <si>
    <t>júl 2019</t>
  </si>
  <si>
    <t>august 2019</t>
  </si>
  <si>
    <t>september 2019</t>
  </si>
  <si>
    <t>október 2019</t>
  </si>
  <si>
    <t>november 2019</t>
  </si>
  <si>
    <t>december 2019</t>
  </si>
  <si>
    <t>január 2020</t>
  </si>
  <si>
    <t>február 2020</t>
  </si>
  <si>
    <t>Miera evidovanej nezamestnanosti (%)</t>
  </si>
  <si>
    <t>Prítok UoZ do evidencie</t>
  </si>
  <si>
    <t>Odtok UoZ z evidencie</t>
  </si>
  <si>
    <t>Čistý prítok UoZ do evidencie</t>
  </si>
  <si>
    <t>Trvanie vybavenia pomoci (od prijatia žiadosti alebo výkazu po spracovanie úradom práce)</t>
  </si>
  <si>
    <t>Pozn.: Priemerná dĺžka procesu za žiadosti a výkazy prijaté najneskôr 20. júna 2021 a zároveň vybavené najneskôr 1. júla 2021. Za moment prijatia sa považuje zaregistrovanie v internom systéme ÚPSVaR.</t>
  </si>
  <si>
    <t>Priemerné trvanie vybavenia</t>
  </si>
  <si>
    <t>Počet
žiadostí / výkazov</t>
  </si>
  <si>
    <t>Kalendárne dni</t>
  </si>
  <si>
    <t>Pracovné dni</t>
  </si>
  <si>
    <t>Vybavenie pomoci sa postupne zrýchľuje</t>
  </si>
  <si>
    <t>06.04. - 12.04.</t>
  </si>
  <si>
    <t>13.04. - 19.04.</t>
  </si>
  <si>
    <t>20.04. - 26.04.</t>
  </si>
  <si>
    <t>27.04. - 03.05.</t>
  </si>
  <si>
    <t>04.05. - 10.05.</t>
  </si>
  <si>
    <t>11.05. - 17.05.</t>
  </si>
  <si>
    <t>18.05. - 24.05.</t>
  </si>
  <si>
    <t>25.05. - 31.05.</t>
  </si>
  <si>
    <t>01.06. - 07.06.</t>
  </si>
  <si>
    <t>08.06. - 14.06.</t>
  </si>
  <si>
    <t>15.06. - 21.06.</t>
  </si>
  <si>
    <t>22.06. - 28.06.</t>
  </si>
  <si>
    <t>29.06. - 05.07.</t>
  </si>
  <si>
    <t>06.07. - 12.07.</t>
  </si>
  <si>
    <t>13.07. - 19.07.</t>
  </si>
  <si>
    <t>20.07. - 26.07.</t>
  </si>
  <si>
    <t>27.07. - 02.08.</t>
  </si>
  <si>
    <t>03.08. - 09.08.</t>
  </si>
  <si>
    <t>10.08. - 16.08.</t>
  </si>
  <si>
    <t>17.08. - 23.08.</t>
  </si>
  <si>
    <t>24.08. - 30.08.</t>
  </si>
  <si>
    <t>31.08. - 06.09.</t>
  </si>
  <si>
    <t>07.09. - 13.09.</t>
  </si>
  <si>
    <t>14.09. - 20.09.</t>
  </si>
  <si>
    <t>21.09. - 27.09.</t>
  </si>
  <si>
    <t>28.09. - 04.10.</t>
  </si>
  <si>
    <t>05.10. - 11.10.</t>
  </si>
  <si>
    <t>12.10. - 18.10.</t>
  </si>
  <si>
    <t>19.10. - 25.10.</t>
  </si>
  <si>
    <t>26.10. - 01.11.</t>
  </si>
  <si>
    <t>02.11. - 08.11.</t>
  </si>
  <si>
    <t>09.11. - 15.11.</t>
  </si>
  <si>
    <t>16.11. - 22.11.</t>
  </si>
  <si>
    <t>23.11. - 29.11.</t>
  </si>
  <si>
    <t>30.11. - 06.12.</t>
  </si>
  <si>
    <t>07.12. - 13.12.</t>
  </si>
  <si>
    <t>14.12. - 20.12.</t>
  </si>
  <si>
    <t>21.12. - 27.12.</t>
  </si>
  <si>
    <t>28.12. - 03.01.</t>
  </si>
  <si>
    <t>04.01. - 10.01.</t>
  </si>
  <si>
    <t>11.01. - 17.01.</t>
  </si>
  <si>
    <t>18.01. - 24.01.</t>
  </si>
  <si>
    <t>25.01. - 31.01.</t>
  </si>
  <si>
    <t>01.02. - 07.02.</t>
  </si>
  <si>
    <t>08.02. - 14.02.</t>
  </si>
  <si>
    <t>15.02. - 21.02.</t>
  </si>
  <si>
    <t>22.02. - 28.02.</t>
  </si>
  <si>
    <t>01.03. - 07.03.</t>
  </si>
  <si>
    <t>08.03. - 14.03.</t>
  </si>
  <si>
    <t>15.03. - 21.03.</t>
  </si>
  <si>
    <t>22.03. - 28.03.</t>
  </si>
  <si>
    <t>29.03. - 04.04.</t>
  </si>
  <si>
    <t>05.04. - 11.04.</t>
  </si>
  <si>
    <t>12.04. - 18.04.</t>
  </si>
  <si>
    <t>19.04. - 25.04.</t>
  </si>
  <si>
    <t>26.04. - 02.05.</t>
  </si>
  <si>
    <t>03.05. - 09.05.</t>
  </si>
  <si>
    <t>10.05. - 16.05.</t>
  </si>
  <si>
    <t>17.05. - 23.05.</t>
  </si>
  <si>
    <t>24.05. - 30.05.</t>
  </si>
  <si>
    <t>31.05. - 06.06.</t>
  </si>
  <si>
    <t>07.06. - 13.06.</t>
  </si>
  <si>
    <t>14.06. - 20.06.</t>
  </si>
  <si>
    <t>Čerpanie prvej pomoci podľa veku firmy alebo živnosti</t>
  </si>
  <si>
    <t>Spracované na základe údajov evidovaných v Informačnom systéme služieb zamestnanosti (ISSZ) Ústredia práce, sociálnych vecí a rodiny k 6.7.2021 a Registra právnických osôb k aprílu 2021.</t>
  </si>
  <si>
    <t>Vek</t>
  </si>
  <si>
    <t>Firmy</t>
  </si>
  <si>
    <t>Živnostníci</t>
  </si>
  <si>
    <t>Počet firiem čerpajúcich Prvú pomoc</t>
  </si>
  <si>
    <t>Počet firiem podľa RPO</t>
  </si>
  <si>
    <t>Percentuálny podiel</t>
  </si>
  <si>
    <t>Počet živnostníkov čerpajúcich Prvú pomoc</t>
  </si>
  <si>
    <t>Počet živnostníkov podľa RPO</t>
  </si>
  <si>
    <t>0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</si>
  <si>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</si>
  <si>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</si>
  <si>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</si>
  <si>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</si>
  <si>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</si>
  <si>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</si>
  <si>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</si>
  <si>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</si>
  <si>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</si>
  <si>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</si>
  <si>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</si>
  <si>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</si>
  <si>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</si>
  <si>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</si>
  <si>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</si>
  <si>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</si>
  <si>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</si>
  <si>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</si>
  <si>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</si>
  <si>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</si>
  <si>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</si>
  <si>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</si>
  <si>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</si>
  <si>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</si>
  <si>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</si>
  <si>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</si>
  <si>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</si>
  <si>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30+</t>
  </si>
  <si>
    <t>Pozn.: Firma je definovaná ako právnická osoba zapísaná v obchodnom registru podľa § 27, odsek (1) Obchodného zákonníka, t.j. verejná obchodná spoločnosť, komanditná spoločnosť, spoločnosť s ručením obmedzeným, jednoduchá spoločnosť na akcie, akciová spoločnosť a družstvo. Živnostník je definovaný ako podnikateľ - fyzická osoba - nezapísaný v obchodnom registri. Uvažujeme iba firmy a živnosti, ktoré boli podľa Registra právnických osôb aktívne v apríli 2021.</t>
  </si>
  <si>
    <t>Tabuľka A1 Prehľad čerpania podpory cez Prvú pomoc v členení podľa kategórie veľkosti</t>
  </si>
  <si>
    <t>Podporené subjekty v rámci projektov prvej pomoci s nárokom za marec 2020</t>
  </si>
  <si>
    <t>Členenie podľa kategórie veľkosti</t>
  </si>
  <si>
    <t>Celkom</t>
  </si>
  <si>
    <t>Kategória veľkosti podniku</t>
  </si>
  <si>
    <t>mikro</t>
  </si>
  <si>
    <t>malý</t>
  </si>
  <si>
    <t>stredný</t>
  </si>
  <si>
    <t>veľký</t>
  </si>
  <si>
    <t>neurčený</t>
  </si>
  <si>
    <t>Počet podporených žiadateľov</t>
  </si>
  <si>
    <t>spolu</t>
  </si>
  <si>
    <t>Počet podporených zamestnancov, resp. SZČO (mesačný kumulatív)</t>
  </si>
  <si>
    <t>Uhrádzaná suma [EUR]</t>
  </si>
  <si>
    <t>Podporené subjekty v rámci projektov prvej pomoci s nárokom za apríl 2020</t>
  </si>
  <si>
    <t>Podporené subjekty v rámci projektov prvej pomoci s nárokom za máj 2020</t>
  </si>
  <si>
    <t>Podporené subjekty v rámci projektov prvej pomoci s nárokom za jún 2020</t>
  </si>
  <si>
    <t>Podporené subjekty v rámci projektov prvej pomoci s nárokom za júl 2020</t>
  </si>
  <si>
    <t>Podporené subjekty v rámci projektov prvej pomoci s nárokom za august 2020</t>
  </si>
  <si>
    <t>Podporené subjekty v rámci projektov prvej pomoci s nárokom za september 2020</t>
  </si>
  <si>
    <t>Podporené subjekty v rámci projektov prvej pomoci s nárokom za október 2020</t>
  </si>
  <si>
    <t>Podporené subjekty v rámci projektov prvej pomoci s nárokom za november 2020</t>
  </si>
  <si>
    <t>Podporené subjekty v rámci projektov prvej pomoci s nárokom za december 2020</t>
  </si>
  <si>
    <t>Podporené subjekty v rámci projektov prvej pomoci s nárokom za január 2021</t>
  </si>
  <si>
    <t>Podporené subjekty v rámci projektov prvej pomoci s nárokom za február 2021</t>
  </si>
  <si>
    <t>Podporené subjekty v rámci projektov prvej pomoci s nárokom za marec 2021</t>
  </si>
  <si>
    <t>Podporené subjekty v rámci projektov prvej pomoci s nárokom za apríl 2021</t>
  </si>
  <si>
    <t>Podporené subjekty v rámci projektov prvej pomoci s nárokom za máj 2021</t>
  </si>
  <si>
    <t>Tabuľka A2 Prehľad čerpania podpory cez Prvú pomoc v členení podľa odvetvia</t>
  </si>
  <si>
    <t>Členenie podľa odvetvia</t>
  </si>
  <si>
    <t>Odvetvie (Sekcia SK-NACE)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</si>
  <si>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</si>
  <si>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</si>
  <si>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</si>
  <si>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</si>
  <si>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</si>
  <si>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</si>
  <si>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</si>
  <si>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</si>
  <si>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</si>
  <si>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</si>
  <si>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</si>
  <si>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</si>
  <si>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</si>
  <si>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</si>
  <si>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</si>
  <si>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</si>
  <si>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</si>
  <si>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</si>
  <si>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</si>
  <si>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</si>
  <si>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</si>
  <si>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neurčené</t>
  </si>
  <si>
    <t>Kategórie veľkosti podniku</t>
  </si>
  <si>
    <t>Kategória podniku *</t>
  </si>
  <si>
    <t>Počet pracovníkov **</t>
  </si>
  <si>
    <t>Ročný obrat ***</t>
  </si>
  <si>
    <t>Ročná bilančná suma ****</t>
  </si>
  <si>
    <t>Mikro</t>
  </si>
  <si>
    <t>0 až 9</t>
  </si>
  <si>
    <t>≤ 2 mil. €</t>
  </si>
  <si>
    <t>Malý</t>
  </si>
  <si>
    <t>10 až 49</t>
  </si>
  <si>
    <t>≤ 10 mil. €</t>
  </si>
  <si>
    <t>Stredný</t>
  </si>
  <si>
    <t>50 až 249</t>
  </si>
  <si>
    <t>≤ 50 mil. €</t>
  </si>
  <si>
    <t>≤ 43 mil. €</t>
  </si>
  <si>
    <t>Veľký</t>
  </si>
  <si>
    <t>250 a viac</t>
  </si>
  <si>
    <t>* Podnik patrí do danej kategórie veľkosti, ak má príslušný počet pracovníkov a zároveň spĺňa aspoň jedno z obmedzení na obrat alebo bilančnú sumu.</t>
  </si>
  <si>
    <t>** Zahŕňa zamestnancov, vlastníkov - manažérov, partnerov, ktorí sa podieľajú na  pravidelnej činnosti v podniku a majú z neho finančné výhody.</t>
  </si>
  <si>
    <t>*** Určuje sa na základe výpočtu príjmov po vyplatení všetkých rabatov. Obrat nezahŕňa DPH alebo iné nepriame dane.</t>
  </si>
  <si>
    <t>**** Hodnota základných aktív podniku.</t>
  </si>
  <si>
    <t>Štatistická klasifikácia ekonomických činností SK NACE</t>
  </si>
  <si>
    <t>Sekcia SK NACE</t>
  </si>
  <si>
    <t>Odvetvie</t>
  </si>
  <si>
    <t>Poľnohospodárstvo, lesníctvo a rybolov</t>
  </si>
  <si>
    <t>Ťažba a dobývanie</t>
  </si>
  <si>
    <t>Priemyselná výroba</t>
  </si>
  <si>
    <t>Dodávka elektriny, plynu, pary a studeného vzduchu</t>
  </si>
  <si>
    <t>Dodávka vody; čistenie a odvod odpadových vôd, odpady a služby odstraňovania odpadov</t>
  </si>
  <si>
    <t>Stavebníctvo</t>
  </si>
  <si>
    <t>Veľkoobchod a maloobchod; oprava motorových vozidiel a motocyklov</t>
  </si>
  <si>
    <t>Doprava a skladovanie</t>
  </si>
  <si>
    <t>Ubytovacie a stravovacie služby</t>
  </si>
  <si>
    <t>Informácie a komunikácia</t>
  </si>
  <si>
    <t>Finančné a poisťovacie činnosti</t>
  </si>
  <si>
    <t>Činnosti v oblasti nehnuteľností</t>
  </si>
  <si>
    <t>Odborné, vedecké a technické činnosti</t>
  </si>
  <si>
    <t>Administratívne a podporné služby</t>
  </si>
  <si>
    <t>Verejná správa a obrana; povinné sociálne zabezpečenie</t>
  </si>
  <si>
    <t>Vzdelávanie</t>
  </si>
  <si>
    <t>Zdravotníctvo a sociálna pomoc</t>
  </si>
  <si>
    <t>Umenie, zábava a rekreácia</t>
  </si>
  <si>
    <t>Ostatné činnosti</t>
  </si>
  <si>
    <t>Činnosti domácností ako zamestnávateľov</t>
  </si>
  <si>
    <t>Činnosti extrateritoriálnych organizácií a združení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</si>
</sst>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\ ##0"/>
    <numFmt numFmtId="165" formatCode="#\ ###\ ##0.00\ \€"/>
    <numFmt numFmtId="166" formatCode="#\ ##0.0\ %"/>
    <numFmt numFmtId="167" formatCode="mmmm\ yy"/>
    <numFmt numFmtId="168" formatCode="#\ ###\ ##0"/>
    <numFmt numFmtId="169" formatCode="0.0\ %"/>
    <numFmt numFmtId="170" formatCode="#\ ###\ ##0.00"/>
  </numFmts>
  <fonts count="11" x14ac:knownFonts="1">
    <font>
      <sz val="9"/>
      <color rgb="FF000000"/>
      <name val="Arial Narrow"/>
    </font>
    <font>
      <b/>
      <sz val="12"/>
      <color rgb="FFB7194A"/>
      <name val="Arial Narrow"/>
      <family val="2"/>
      <charset val="238"/>
    </font>
    <font>
      <b/>
      <sz val="9"/>
      <color rgb="FFFFFFFF"/>
      <name val="Arial Narrow"/>
      <family val="2"/>
      <charset val="238"/>
    </font>
    <font>
      <b/>
      <sz val="9"/>
      <color rgb="FFB7194A"/>
      <name val="Arial Narrow"/>
      <family val="2"/>
      <charset val="238"/>
    </font>
    <font>
      <u/>
      <sz val="9"/>
      <color rgb="FFB7194A"/>
      <name val="Arial Narrow"/>
      <family val="2"/>
      <charset val="238"/>
    </font>
    <font>
      <sz val="9"/>
      <color rgb="FFB7194A"/>
      <name val="Arial Narrow"/>
      <family val="2"/>
      <charset val="238"/>
    </font>
    <font>
      <u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u/>
      <sz val="9"/>
      <color theme="10"/>
      <name val="Arial Narrow"/>
      <family val="2"/>
      <charset val="238"/>
    </font>
    <font>
      <sz val="10"/>
      <color rgb="FFB7194A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7194A"/>
      </patternFill>
    </fill>
  </fills>
  <borders count="8">
    <border>
      <left/>
      <right/>
      <top/>
      <bottom/>
      <diagonal/>
    </border>
    <border>
      <left/>
      <right/>
      <top/>
      <bottom style="thick">
        <color rgb="FFFADEE7"/>
      </bottom>
      <diagonal/>
    </border>
    <border>
      <left/>
      <right/>
      <top/>
      <bottom style="thin">
        <color rgb="FFB7194A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E6E6E6"/>
      </left>
      <right/>
      <top/>
      <bottom/>
      <diagonal/>
    </border>
    <border>
      <left style="thin">
        <color rgb="FFE6E6E6"/>
      </left>
      <right/>
      <top/>
      <bottom style="thin">
        <color rgb="FFB7194A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right" vertical="center"/>
    </xf>
    <xf numFmtId="165" fontId="0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right" vertical="center"/>
    </xf>
    <xf numFmtId="165" fontId="0" fillId="0" borderId="2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/>
    <xf numFmtId="0" fontId="0" fillId="0" borderId="2" xfId="0" applyFont="1" applyBorder="1" applyAlignment="1">
      <alignment vertical="center"/>
    </xf>
    <xf numFmtId="164" fontId="0" fillId="0" borderId="2" xfId="0" applyNumberFormat="1" applyFont="1" applyBorder="1" applyAlignment="1">
      <alignment vertical="center"/>
    </xf>
    <xf numFmtId="166" fontId="0" fillId="0" borderId="2" xfId="0" applyNumberFormat="1" applyFont="1" applyBorder="1" applyAlignment="1">
      <alignment vertical="center"/>
    </xf>
    <xf numFmtId="165" fontId="0" fillId="0" borderId="2" xfId="0" applyNumberFormat="1" applyFont="1" applyBorder="1" applyAlignment="1">
      <alignment vertical="center"/>
    </xf>
    <xf numFmtId="166" fontId="0" fillId="0" borderId="2" xfId="0" applyNumberFormat="1" applyFont="1" applyBorder="1" applyAlignment="1">
      <alignment vertical="center"/>
    </xf>
    <xf numFmtId="164" fontId="0" fillId="0" borderId="6" xfId="0" applyNumberFormat="1" applyFont="1" applyBorder="1" applyAlignment="1">
      <alignment vertical="center"/>
    </xf>
    <xf numFmtId="166" fontId="0" fillId="0" borderId="6" xfId="0" applyNumberFormat="1" applyFont="1" applyBorder="1" applyAlignment="1">
      <alignment vertical="center"/>
    </xf>
    <xf numFmtId="165" fontId="0" fillId="0" borderId="6" xfId="0" applyNumberFormat="1" applyFont="1" applyBorder="1" applyAlignment="1">
      <alignment vertical="center"/>
    </xf>
    <xf numFmtId="166" fontId="0" fillId="0" borderId="6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166" fontId="3" fillId="0" borderId="6" xfId="0" applyNumberFormat="1" applyFont="1" applyBorder="1" applyAlignment="1">
      <alignment vertical="center"/>
    </xf>
    <xf numFmtId="0" fontId="3" fillId="0" borderId="6" xfId="0" applyFont="1" applyBorder="1"/>
    <xf numFmtId="164" fontId="0" fillId="0" borderId="7" xfId="0" applyNumberFormat="1" applyFont="1" applyBorder="1" applyAlignment="1">
      <alignment vertical="center"/>
    </xf>
    <xf numFmtId="166" fontId="0" fillId="0" borderId="7" xfId="0" applyNumberFormat="1" applyFont="1" applyBorder="1" applyAlignment="1">
      <alignment vertical="center"/>
    </xf>
    <xf numFmtId="165" fontId="0" fillId="0" borderId="7" xfId="0" applyNumberFormat="1" applyFont="1" applyBorder="1" applyAlignment="1">
      <alignment vertical="center"/>
    </xf>
    <xf numFmtId="166" fontId="0" fillId="0" borderId="7" xfId="0" applyNumberFormat="1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166" fontId="0" fillId="0" borderId="2" xfId="0" applyNumberFormat="1" applyFont="1" applyBorder="1" applyAlignment="1">
      <alignment vertical="center"/>
    </xf>
    <xf numFmtId="165" fontId="0" fillId="0" borderId="2" xfId="0" applyNumberFormat="1" applyFont="1" applyBorder="1" applyAlignment="1">
      <alignment vertical="center"/>
    </xf>
    <xf numFmtId="166" fontId="0" fillId="0" borderId="2" xfId="0" applyNumberFormat="1" applyFont="1" applyBorder="1" applyAlignment="1">
      <alignment vertical="center"/>
    </xf>
    <xf numFmtId="164" fontId="0" fillId="0" borderId="6" xfId="0" applyNumberFormat="1" applyFont="1" applyBorder="1" applyAlignment="1">
      <alignment vertical="center"/>
    </xf>
    <xf numFmtId="166" fontId="0" fillId="0" borderId="6" xfId="0" applyNumberFormat="1" applyFont="1" applyBorder="1" applyAlignment="1">
      <alignment vertical="center"/>
    </xf>
    <xf numFmtId="165" fontId="0" fillId="0" borderId="6" xfId="0" applyNumberFormat="1" applyFont="1" applyBorder="1" applyAlignment="1">
      <alignment vertical="center"/>
    </xf>
    <xf numFmtId="166" fontId="0" fillId="0" borderId="6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166" fontId="3" fillId="0" borderId="6" xfId="0" applyNumberFormat="1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166" fontId="0" fillId="0" borderId="7" xfId="0" applyNumberFormat="1" applyFont="1" applyBorder="1" applyAlignment="1">
      <alignment vertical="center"/>
    </xf>
    <xf numFmtId="165" fontId="0" fillId="0" borderId="7" xfId="0" applyNumberFormat="1" applyFont="1" applyBorder="1" applyAlignment="1">
      <alignment vertical="center"/>
    </xf>
    <xf numFmtId="166" fontId="0" fillId="0" borderId="7" xfId="0" applyNumberFormat="1" applyFont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164" fontId="0" fillId="0" borderId="0" xfId="0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165" fontId="0" fillId="0" borderId="2" xfId="0" applyNumberFormat="1" applyFont="1" applyBorder="1" applyAlignment="1">
      <alignment vertical="center"/>
    </xf>
    <xf numFmtId="167" fontId="2" fillId="2" borderId="0" xfId="0" applyNumberFormat="1" applyFont="1" applyFill="1" applyAlignment="1">
      <alignment horizontal="right" vertical="center"/>
    </xf>
    <xf numFmtId="168" fontId="0" fillId="0" borderId="0" xfId="0" applyNumberFormat="1" applyFont="1" applyAlignment="1">
      <alignment vertical="center"/>
    </xf>
    <xf numFmtId="169" fontId="0" fillId="0" borderId="0" xfId="0" applyNumberFormat="1" applyFont="1" applyAlignment="1">
      <alignment vertical="center"/>
    </xf>
    <xf numFmtId="0" fontId="8" fillId="0" borderId="2" xfId="0" applyFont="1" applyBorder="1" applyAlignment="1">
      <alignment vertical="center"/>
    </xf>
    <xf numFmtId="168" fontId="8" fillId="0" borderId="2" xfId="0" applyNumberFormat="1" applyFont="1" applyBorder="1" applyAlignment="1">
      <alignment vertical="center"/>
    </xf>
    <xf numFmtId="169" fontId="8" fillId="0" borderId="2" xfId="0" applyNumberFormat="1" applyFont="1" applyBorder="1" applyAlignment="1">
      <alignment vertical="center"/>
    </xf>
    <xf numFmtId="2" fontId="0" fillId="0" borderId="0" xfId="0" applyNumberFormat="1" applyFont="1" applyAlignment="1">
      <alignment vertical="center"/>
    </xf>
    <xf numFmtId="2" fontId="0" fillId="0" borderId="2" xfId="0" applyNumberFormat="1" applyFont="1" applyBorder="1" applyAlignment="1">
      <alignment vertical="center"/>
    </xf>
    <xf numFmtId="2" fontId="0" fillId="0" borderId="0" xfId="0" applyNumberFormat="1" applyFont="1" applyAlignment="1">
      <alignment vertical="center"/>
    </xf>
    <xf numFmtId="2" fontId="0" fillId="0" borderId="2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2" fontId="0" fillId="0" borderId="0" xfId="0" applyNumberFormat="1" applyFont="1" applyAlignment="1">
      <alignment horizontal="center" vertical="center"/>
    </xf>
    <xf numFmtId="168" fontId="0" fillId="0" borderId="0" xfId="0" applyNumberFormat="1" applyFont="1" applyAlignment="1">
      <alignment horizontal="right" vertical="center" indent="4"/>
    </xf>
    <xf numFmtId="2" fontId="8" fillId="0" borderId="2" xfId="0" applyNumberFormat="1" applyFont="1" applyBorder="1" applyAlignment="1">
      <alignment horizontal="center" vertical="center"/>
    </xf>
    <xf numFmtId="168" fontId="8" fillId="0" borderId="2" xfId="0" applyNumberFormat="1" applyFont="1" applyBorder="1" applyAlignment="1">
      <alignment horizontal="right" vertical="center" indent="4"/>
    </xf>
    <xf numFmtId="2" fontId="0" fillId="0" borderId="0" xfId="0" applyNumberFormat="1" applyFont="1" applyAlignment="1">
      <alignment horizontal="center" vertical="center"/>
    </xf>
    <xf numFmtId="168" fontId="0" fillId="0" borderId="0" xfId="0" applyNumberFormat="1" applyFont="1" applyAlignment="1">
      <alignment horizontal="right" vertical="center" indent="4"/>
    </xf>
    <xf numFmtId="2" fontId="8" fillId="0" borderId="2" xfId="0" applyNumberFormat="1" applyFont="1" applyBorder="1" applyAlignment="1">
      <alignment horizontal="center" vertical="center"/>
    </xf>
    <xf numFmtId="168" fontId="8" fillId="0" borderId="2" xfId="0" applyNumberFormat="1" applyFont="1" applyBorder="1" applyAlignment="1">
      <alignment horizontal="right" vertical="center" indent="4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4" fontId="0" fillId="0" borderId="2" xfId="0" applyNumberFormat="1" applyFont="1" applyBorder="1" applyAlignment="1">
      <alignment horizontal="right" vertical="center"/>
    </xf>
    <xf numFmtId="166" fontId="0" fillId="0" borderId="2" xfId="0" applyNumberFormat="1" applyFont="1" applyBorder="1" applyAlignment="1">
      <alignment horizontal="right" vertical="center"/>
    </xf>
    <xf numFmtId="164" fontId="0" fillId="0" borderId="2" xfId="0" applyNumberFormat="1" applyFont="1" applyBorder="1" applyAlignment="1">
      <alignment horizontal="right" vertical="center"/>
    </xf>
    <xf numFmtId="164" fontId="0" fillId="0" borderId="6" xfId="0" applyNumberFormat="1" applyFont="1" applyBorder="1" applyAlignment="1">
      <alignment horizontal="right" vertical="center"/>
    </xf>
    <xf numFmtId="164" fontId="0" fillId="0" borderId="7" xfId="0" applyNumberFormat="1" applyFont="1" applyBorder="1" applyAlignment="1">
      <alignment horizontal="right" vertical="center"/>
    </xf>
    <xf numFmtId="0" fontId="9" fillId="0" borderId="0" xfId="0" applyFont="1"/>
    <xf numFmtId="0" fontId="10" fillId="0" borderId="0" xfId="0" applyFont="1"/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/>
    <xf numFmtId="0" fontId="1" fillId="0" borderId="1" xfId="0" applyFont="1" applyBorder="1"/>
    <xf numFmtId="0" fontId="6" fillId="0" borderId="0" xfId="0" applyFont="1"/>
    <xf numFmtId="0" fontId="7" fillId="0" borderId="0" xfId="0" applyFont="1"/>
    <xf numFmtId="0" fontId="10" fillId="0" borderId="0" xfId="0" applyFont="1"/>
    <xf numFmtId="0" fontId="0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65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ont="1" applyAlignment="1">
      <alignment vertical="center" wrapText="1"/>
    </xf>
    <xf numFmtId="165" fontId="0" fillId="0" borderId="0" xfId="0" applyNumberFormat="1" applyFont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164" fontId="0" fillId="0" borderId="0" xfId="0" applyNumberFormat="1" applyFont="1" applyAlignment="1">
      <alignment wrapText="1"/>
    </xf>
    <xf numFmtId="166" fontId="0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showGridLines="0" tabSelected="1" workbookViewId="0"/>
  </sheetViews>
  <sheetFormatPr defaultColWidth="11.42578125" defaultRowHeight="13.2" x14ac:dyDescent="0.3"/>
  <cols>
    <col min="1" max="2" width="2.7109375" customWidth="1"/>
    <col min="3" max="3" width="96.7109375" customWidth="1"/>
  </cols>
  <sheetData>
    <row r="1" spans="1:3" ht="15.6" x14ac:dyDescent="0.3">
      <c r="B1" s="226" t="s">
        <v>0</v>
      </c>
      <c r="C1" s="226"/>
    </row>
    <row r="3" spans="1:3" ht="13.8" x14ac:dyDescent="0.3">
      <c r="B3" s="227" t="str">
        <f>HYPERLINK("#'Tab3'!A1", "Tabuľka 3 Čerpanie finančných príspevkov za jednotlivé mesiace z projektov prvej pomoci")</f>
        <v>Tabuľka 3 Čerpanie finančných príspevkov za jednotlivé mesiace z projektov prvej pomoci</v>
      </c>
      <c r="C3" s="228"/>
    </row>
    <row r="4" spans="1:3" ht="13.8" x14ac:dyDescent="0.3">
      <c r="B4" s="227" t="str">
        <f>HYPERLINK("#'Tab4'!A1", "Tabuľka 4 Vyplatené dávky „ošetrovné“")</f>
        <v>Tabuľka 4 Vyplatené dávky „ošetrovné“</v>
      </c>
      <c r="C4" s="228"/>
    </row>
    <row r="5" spans="1:3" ht="13.8" x14ac:dyDescent="0.3">
      <c r="B5" s="227" t="str">
        <f>HYPERLINK("#'Tab5'!A1", "Tabuľka 5 Počet novohlásených prípadov DPN s dôvodom vzniku „karanténne opatrenie“")</f>
        <v>Tabuľka 5 Počet novohlásených prípadov DPN s dôvodom vzniku „karanténne opatrenie“</v>
      </c>
      <c r="C5" s="228"/>
    </row>
    <row r="6" spans="1:3" ht="13.8" x14ac:dyDescent="0.3">
      <c r="B6" s="227" t="str">
        <f>HYPERLINK("#'Tab6'!A1", "Tabuľka 6 Vyplatené dávky „nemocenské“")</f>
        <v>Tabuľka 6 Vyplatené dávky „nemocenské“</v>
      </c>
      <c r="C6" s="228"/>
    </row>
    <row r="7" spans="1:3" ht="13.8" x14ac:dyDescent="0.3">
      <c r="B7" s="227" t="str">
        <f>HYPERLINK("#'Tab7'!A1", "Tabuľka 7 Odklad a odpustenie odvodov na sociálne poistenie")</f>
        <v>Tabuľka 7 Odklad a odpustenie odvodov na sociálne poistenie</v>
      </c>
      <c r="C7" s="228"/>
    </row>
    <row r="8" spans="1:3" ht="13.8" x14ac:dyDescent="0.3">
      <c r="B8" s="227" t="str">
        <f>HYPERLINK("#'Tab8'!A1", "Tabuľka 8 Vývoj počtu poistencov z registra Sociálnej poisťovne")</f>
        <v>Tabuľka 8 Vývoj počtu poistencov z registra Sociálnej poisťovne</v>
      </c>
      <c r="C8" s="228"/>
    </row>
    <row r="9" spans="1:3" ht="13.8" x14ac:dyDescent="0.3">
      <c r="B9" s="227" t="str">
        <f>HYPERLINK("#'nezamestnanosť'!A1", "Vývoj nezamestnanosti")</f>
        <v>Vývoj nezamestnanosti</v>
      </c>
      <c r="C9" s="228"/>
    </row>
    <row r="11" spans="1:3" ht="13.8" x14ac:dyDescent="0.3">
      <c r="B11" s="227" t="str">
        <f>HYPERLINK("#'TabB1'!A1", "Tabuľka B1 Trvanie vybavenia pomoci (od prijatia žiadosti alebo výkazu po spracovanie úradom práce)")</f>
        <v>Tabuľka B1 Trvanie vybavenia pomoci (od prijatia žiadosti alebo výkazu po spracovanie úradom práce)</v>
      </c>
      <c r="C11" s="228"/>
    </row>
    <row r="12" spans="1:3" ht="13.8" x14ac:dyDescent="0.3">
      <c r="B12" s="227" t="str">
        <f>HYPERLINK("#'GrafB2'!A1", "Graf B2 Vybavenie pomoci sa postupne zrýchľuje")</f>
        <v>Graf B2 Vybavenie pomoci sa postupne zrýchľuje</v>
      </c>
      <c r="C12" s="228"/>
    </row>
    <row r="13" spans="1:3" ht="13.8" x14ac:dyDescent="0.3">
      <c r="B13" s="227" t="str">
        <f>HYPERLINK("#'Graf3'!A1", "Graf 3 Čerpanie prvej pomoci podľa veku firmy alebo živnosti")</f>
        <v>Graf 3 Čerpanie prvej pomoci podľa veku firmy alebo živnosti</v>
      </c>
      <c r="C13" s="228"/>
    </row>
    <row r="15" spans="1:3" ht="13.8" x14ac:dyDescent="0.3">
      <c r="A15" s="102"/>
      <c r="B15" s="229" t="s">
        <v>245</v>
      </c>
      <c r="C15" s="229"/>
    </row>
    <row r="16" spans="1:3" ht="13.8" x14ac:dyDescent="0.3">
      <c r="C16" s="227" t="str">
        <f>HYPERLINK("#'TabA1mar20'!A1", "marec 2020")</f>
        <v>marec 2020</v>
      </c>
    </row>
    <row r="17" spans="1:3" ht="13.8" x14ac:dyDescent="0.3">
      <c r="C17" s="227" t="str">
        <f>HYPERLINK("#'TabA1apr20'!A1", "apríl 2020")</f>
        <v>apríl 2020</v>
      </c>
    </row>
    <row r="18" spans="1:3" ht="13.8" x14ac:dyDescent="0.3">
      <c r="C18" s="227" t="str">
        <f>HYPERLINK("#'TabA1máj20'!A1", "máj 2020")</f>
        <v>máj 2020</v>
      </c>
    </row>
    <row r="19" spans="1:3" ht="13.8" x14ac:dyDescent="0.3">
      <c r="C19" s="227" t="str">
        <f>HYPERLINK("#'TabA1jún20'!A1", "jún 2020")</f>
        <v>jún 2020</v>
      </c>
    </row>
    <row r="20" spans="1:3" ht="13.8" x14ac:dyDescent="0.3">
      <c r="C20" s="227" t="str">
        <f>HYPERLINK("#'TabA1júl20'!A1", "júl 2020")</f>
        <v>júl 2020</v>
      </c>
    </row>
    <row r="21" spans="1:3" ht="13.8" x14ac:dyDescent="0.3">
      <c r="C21" s="227" t="str">
        <f>HYPERLINK("#'TabA1aug20'!A1", "august 2020")</f>
        <v>august 2020</v>
      </c>
    </row>
    <row r="22" spans="1:3" ht="13.8" x14ac:dyDescent="0.3">
      <c r="C22" s="227" t="str">
        <f>HYPERLINK("#'TabA1sep20'!A1", "september 2020")</f>
        <v>september 2020</v>
      </c>
    </row>
    <row r="23" spans="1:3" ht="13.8" x14ac:dyDescent="0.3">
      <c r="C23" s="227" t="str">
        <f>HYPERLINK("#'TabA1okt20'!A1", "október 2020")</f>
        <v>október 2020</v>
      </c>
    </row>
    <row r="24" spans="1:3" ht="13.8" x14ac:dyDescent="0.3">
      <c r="C24" s="227" t="str">
        <f>HYPERLINK("#'TabA1nov20'!A1", "november 2020")</f>
        <v>november 2020</v>
      </c>
    </row>
    <row r="25" spans="1:3" ht="13.8" x14ac:dyDescent="0.3">
      <c r="C25" s="227" t="str">
        <f>HYPERLINK("#'TabA1dec20'!A1", "december 2020")</f>
        <v>december 2020</v>
      </c>
    </row>
    <row r="26" spans="1:3" ht="13.8" x14ac:dyDescent="0.3">
      <c r="C26" s="227" t="str">
        <f>HYPERLINK("#'TabA1jan21'!A1", "január 2021")</f>
        <v>január 2021</v>
      </c>
    </row>
    <row r="27" spans="1:3" ht="13.8" x14ac:dyDescent="0.3">
      <c r="C27" s="227" t="str">
        <f>HYPERLINK("#'TabA1feb21'!A1", "február 2021")</f>
        <v>február 2021</v>
      </c>
    </row>
    <row r="28" spans="1:3" ht="13.8" x14ac:dyDescent="0.3">
      <c r="C28" s="227" t="str">
        <f>HYPERLINK("#'TabA1mar21'!A1", "marec 2021")</f>
        <v>marec 2021</v>
      </c>
    </row>
    <row r="29" spans="1:3" ht="13.8" x14ac:dyDescent="0.3">
      <c r="C29" s="227" t="str">
        <f>HYPERLINK("#'TabA1apr21'!A1", "apríl 2021")</f>
        <v>apríl 2021</v>
      </c>
    </row>
    <row r="30" spans="1:3" ht="13.8" x14ac:dyDescent="0.3">
      <c r="C30" s="227" t="str">
        <f>HYPERLINK("#'TabA1máj21'!A1", "máj 2021")</f>
        <v>máj 2021</v>
      </c>
    </row>
    <row r="32" spans="1:3" ht="13.8" x14ac:dyDescent="0.3">
      <c r="A32" s="102"/>
      <c r="B32" s="229" t="s">
        <v>273</v>
      </c>
      <c r="C32" s="229"/>
    </row>
    <row r="33" spans="3:3" ht="13.8" x14ac:dyDescent="0.3">
      <c r="C33" s="227" t="str">
        <f>HYPERLINK("#'TabA2mar20'!A1", "marec 2020")</f>
        <v>marec 2020</v>
      </c>
    </row>
    <row r="34" spans="3:3" ht="13.8" x14ac:dyDescent="0.3">
      <c r="C34" s="227" t="str">
        <f>HYPERLINK("#'TabA2apr20'!A1", "apríl 2020")</f>
        <v>apríl 2020</v>
      </c>
    </row>
    <row r="35" spans="3:3" ht="13.8" x14ac:dyDescent="0.3">
      <c r="C35" s="227" t="str">
        <f>HYPERLINK("#'TabA2máj20'!A1", "máj 2020")</f>
        <v>máj 2020</v>
      </c>
    </row>
    <row r="36" spans="3:3" ht="13.8" x14ac:dyDescent="0.3">
      <c r="C36" s="227" t="str">
        <f>HYPERLINK("#'TabA2jún20'!A1", "jún 2020")</f>
        <v>jún 2020</v>
      </c>
    </row>
    <row r="37" spans="3:3" ht="13.8" x14ac:dyDescent="0.3">
      <c r="C37" s="227" t="str">
        <f>HYPERLINK("#'TabA2júl20'!A1", "júl 2020")</f>
        <v>júl 2020</v>
      </c>
    </row>
    <row r="38" spans="3:3" ht="13.8" x14ac:dyDescent="0.3">
      <c r="C38" s="227" t="str">
        <f>HYPERLINK("#'TabA2aug20'!A1", "august 2020")</f>
        <v>august 2020</v>
      </c>
    </row>
    <row r="39" spans="3:3" ht="13.8" x14ac:dyDescent="0.3">
      <c r="C39" s="227" t="str">
        <f>HYPERLINK("#'TabA2sep20'!A1", "september 2020")</f>
        <v>september 2020</v>
      </c>
    </row>
    <row r="40" spans="3:3" ht="13.8" x14ac:dyDescent="0.3">
      <c r="C40" s="227" t="str">
        <f>HYPERLINK("#'TabA2okt20'!A1", "október 2020")</f>
        <v>október 2020</v>
      </c>
    </row>
    <row r="41" spans="3:3" ht="13.8" x14ac:dyDescent="0.3">
      <c r="C41" s="227" t="str">
        <f>HYPERLINK("#'TabA2nov20'!A1", "november 2020")</f>
        <v>november 2020</v>
      </c>
    </row>
    <row r="42" spans="3:3" ht="13.8" x14ac:dyDescent="0.3">
      <c r="C42" s="227" t="str">
        <f>HYPERLINK("#'TabA2dec20'!A1", "december 2020")</f>
        <v>december 2020</v>
      </c>
    </row>
    <row r="43" spans="3:3" ht="13.8" x14ac:dyDescent="0.3">
      <c r="C43" s="227" t="str">
        <f>HYPERLINK("#'TabA2jan21'!A1", "január 2021")</f>
        <v>január 2021</v>
      </c>
    </row>
    <row r="44" spans="3:3" ht="13.8" x14ac:dyDescent="0.3">
      <c r="C44" s="227" t="str">
        <f>HYPERLINK("#'TabA2feb21'!A1", "február 2021")</f>
        <v>február 2021</v>
      </c>
    </row>
    <row r="45" spans="3:3" ht="13.8" x14ac:dyDescent="0.3">
      <c r="C45" s="227" t="str">
        <f>HYPERLINK("#'TabA2mar21'!A1", "marec 2021")</f>
        <v>marec 2021</v>
      </c>
    </row>
    <row r="46" spans="3:3" ht="13.8" x14ac:dyDescent="0.3">
      <c r="C46" s="227" t="str">
        <f>HYPERLINK("#'TabA2apr21'!A1", "apríl 2021")</f>
        <v>apríl 2021</v>
      </c>
    </row>
    <row r="47" spans="3:3" ht="13.8" x14ac:dyDescent="0.3">
      <c r="C47" s="227" t="str">
        <f>HYPERLINK("#'TabA2máj21'!A1", "máj 2021")</f>
        <v>máj 2021</v>
      </c>
    </row>
    <row r="49" spans="2:3" ht="13.8" x14ac:dyDescent="0.3">
      <c r="B49" s="227" t="str">
        <f>HYPERLINK("#'Vysvetlivky'!A1", "Vysvetlivky k tabuľkám")</f>
        <v>Vysvetlivky k tabuľkám</v>
      </c>
      <c r="C49" s="228"/>
    </row>
  </sheetData>
  <mergeCells count="44">
    <mergeCell ref="C45"/>
    <mergeCell ref="C46"/>
    <mergeCell ref="C47"/>
    <mergeCell ref="B49:C49"/>
    <mergeCell ref="C40"/>
    <mergeCell ref="C41"/>
    <mergeCell ref="C42"/>
    <mergeCell ref="C43"/>
    <mergeCell ref="C44"/>
    <mergeCell ref="C35"/>
    <mergeCell ref="C36"/>
    <mergeCell ref="C37"/>
    <mergeCell ref="C38"/>
    <mergeCell ref="C39"/>
    <mergeCell ref="C29"/>
    <mergeCell ref="C30"/>
    <mergeCell ref="B32:C32"/>
    <mergeCell ref="C33"/>
    <mergeCell ref="C34"/>
    <mergeCell ref="C24"/>
    <mergeCell ref="C25"/>
    <mergeCell ref="C26"/>
    <mergeCell ref="C27"/>
    <mergeCell ref="C28"/>
    <mergeCell ref="C19"/>
    <mergeCell ref="C20"/>
    <mergeCell ref="C21"/>
    <mergeCell ref="C22"/>
    <mergeCell ref="C23"/>
    <mergeCell ref="B13:C13"/>
    <mergeCell ref="B15:C15"/>
    <mergeCell ref="C16"/>
    <mergeCell ref="C17"/>
    <mergeCell ref="C18"/>
    <mergeCell ref="B7:C7"/>
    <mergeCell ref="B8:C8"/>
    <mergeCell ref="B9:C9"/>
    <mergeCell ref="B11:C11"/>
    <mergeCell ref="B12:C12"/>
    <mergeCell ref="B1:C1"/>
    <mergeCell ref="B3:C3"/>
    <mergeCell ref="B4:C4"/>
    <mergeCell ref="B5:C5"/>
    <mergeCell ref="B6:C6"/>
  </mergeCells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4"/>
  <sheetViews>
    <sheetView showGridLines="0" workbookViewId="0"/>
  </sheetViews>
  <sheetFormatPr defaultColWidth="11.42578125" defaultRowHeight="13.2" x14ac:dyDescent="0.3"/>
  <cols>
    <col min="1" max="4" width="24.7109375" customWidth="1"/>
  </cols>
  <sheetData>
    <row r="2" spans="1:4" ht="15.6" x14ac:dyDescent="0.3">
      <c r="A2" s="226" t="s">
        <v>141</v>
      </c>
      <c r="B2" s="226"/>
      <c r="C2" s="226"/>
      <c r="D2" s="226"/>
    </row>
    <row r="4" spans="1:4" ht="25.05" customHeight="1" x14ac:dyDescent="0.3">
      <c r="A4" s="230" t="s">
        <v>2</v>
      </c>
      <c r="B4" s="230"/>
      <c r="C4" s="230"/>
      <c r="D4" s="230"/>
    </row>
    <row r="6" spans="1:4" x14ac:dyDescent="0.3">
      <c r="A6" s="235" t="s">
        <v>4</v>
      </c>
      <c r="B6" s="237" t="s">
        <v>137</v>
      </c>
      <c r="C6" s="237" t="s">
        <v>76</v>
      </c>
      <c r="D6" s="235" t="s">
        <v>138</v>
      </c>
    </row>
    <row r="7" spans="1:4" x14ac:dyDescent="0.3">
      <c r="A7" s="235"/>
      <c r="B7" s="1" t="s">
        <v>139</v>
      </c>
      <c r="C7" s="1" t="s">
        <v>140</v>
      </c>
      <c r="D7" s="235"/>
    </row>
    <row r="8" spans="1:4" x14ac:dyDescent="0.3">
      <c r="A8" s="2" t="s">
        <v>142</v>
      </c>
      <c r="B8" s="89">
        <v>19.11767</v>
      </c>
      <c r="C8" s="89">
        <v>11.361235000000001</v>
      </c>
      <c r="D8" s="90">
        <v>10334</v>
      </c>
    </row>
    <row r="9" spans="1:4" x14ac:dyDescent="0.3">
      <c r="A9" s="2" t="s">
        <v>143</v>
      </c>
      <c r="B9" s="89">
        <v>15.28619</v>
      </c>
      <c r="C9" s="89">
        <v>10.351215</v>
      </c>
      <c r="D9" s="90">
        <v>15025</v>
      </c>
    </row>
    <row r="10" spans="1:4" x14ac:dyDescent="0.3">
      <c r="A10" s="2" t="s">
        <v>144</v>
      </c>
      <c r="B10" s="89">
        <v>16.218046999999999</v>
      </c>
      <c r="C10" s="89">
        <v>10.320831</v>
      </c>
      <c r="D10" s="90">
        <v>13864</v>
      </c>
    </row>
    <row r="11" spans="1:4" x14ac:dyDescent="0.3">
      <c r="A11" s="2" t="s">
        <v>145</v>
      </c>
      <c r="B11" s="89">
        <v>16.332367999999999</v>
      </c>
      <c r="C11" s="89">
        <v>10.037917</v>
      </c>
      <c r="D11" s="90">
        <v>15191</v>
      </c>
    </row>
    <row r="12" spans="1:4" x14ac:dyDescent="0.3">
      <c r="A12" s="2" t="s">
        <v>146</v>
      </c>
      <c r="B12" s="89">
        <v>13.862064999999999</v>
      </c>
      <c r="C12" s="89">
        <v>9.1081970000000005</v>
      </c>
      <c r="D12" s="90">
        <v>9113</v>
      </c>
    </row>
    <row r="13" spans="1:4" x14ac:dyDescent="0.3">
      <c r="A13" s="2" t="s">
        <v>147</v>
      </c>
      <c r="B13" s="89">
        <v>11.389403</v>
      </c>
      <c r="C13" s="89">
        <v>7.9764340000000002</v>
      </c>
      <c r="D13" s="90">
        <v>20326</v>
      </c>
    </row>
    <row r="14" spans="1:4" x14ac:dyDescent="0.3">
      <c r="A14" s="2" t="s">
        <v>148</v>
      </c>
      <c r="B14" s="89">
        <v>6.4900609999999999</v>
      </c>
      <c r="C14" s="89">
        <v>4.6898530000000003</v>
      </c>
      <c r="D14" s="90">
        <v>32649</v>
      </c>
    </row>
    <row r="15" spans="1:4" x14ac:dyDescent="0.3">
      <c r="A15" s="2" t="s">
        <v>149</v>
      </c>
      <c r="B15" s="89">
        <v>8.0080950000000009</v>
      </c>
      <c r="C15" s="89">
        <v>5.682518</v>
      </c>
      <c r="D15" s="90">
        <v>36317</v>
      </c>
    </row>
    <row r="16" spans="1:4" x14ac:dyDescent="0.3">
      <c r="A16" s="2" t="s">
        <v>150</v>
      </c>
      <c r="B16" s="89">
        <v>4.3678879999999998</v>
      </c>
      <c r="C16" s="89">
        <v>3.1573869999999999</v>
      </c>
      <c r="D16" s="90">
        <v>16380</v>
      </c>
    </row>
    <row r="17" spans="1:4" x14ac:dyDescent="0.3">
      <c r="A17" s="2" t="s">
        <v>151</v>
      </c>
      <c r="B17" s="89">
        <v>4.4759520000000004</v>
      </c>
      <c r="C17" s="89">
        <v>3.2638069999999999</v>
      </c>
      <c r="D17" s="90">
        <v>16550</v>
      </c>
    </row>
    <row r="18" spans="1:4" x14ac:dyDescent="0.3">
      <c r="A18" s="2" t="s">
        <v>152</v>
      </c>
      <c r="B18" s="89">
        <v>5.1075990000000004</v>
      </c>
      <c r="C18" s="89">
        <v>3.6358320000000002</v>
      </c>
      <c r="D18" s="90">
        <v>15567</v>
      </c>
    </row>
    <row r="19" spans="1:4" x14ac:dyDescent="0.3">
      <c r="A19" s="2" t="s">
        <v>153</v>
      </c>
      <c r="B19" s="89">
        <v>6.2467509999999997</v>
      </c>
      <c r="C19" s="89">
        <v>4.324357</v>
      </c>
      <c r="D19" s="90">
        <v>13852</v>
      </c>
    </row>
    <row r="20" spans="1:4" x14ac:dyDescent="0.3">
      <c r="A20" s="2" t="s">
        <v>154</v>
      </c>
      <c r="B20" s="89">
        <v>5.4999140000000004</v>
      </c>
      <c r="C20" s="89">
        <v>3.8624320000000001</v>
      </c>
      <c r="D20" s="90">
        <v>17475</v>
      </c>
    </row>
    <row r="21" spans="1:4" x14ac:dyDescent="0.3">
      <c r="A21" s="2" t="s">
        <v>155</v>
      </c>
      <c r="B21" s="89">
        <v>3.3946909999999999</v>
      </c>
      <c r="C21" s="89">
        <v>2.5051350000000001</v>
      </c>
      <c r="D21" s="90">
        <v>11490</v>
      </c>
    </row>
    <row r="22" spans="1:4" x14ac:dyDescent="0.3">
      <c r="A22" s="2" t="s">
        <v>156</v>
      </c>
      <c r="B22" s="89">
        <v>4.668463</v>
      </c>
      <c r="C22" s="89">
        <v>3.356233</v>
      </c>
      <c r="D22" s="90">
        <v>10204</v>
      </c>
    </row>
    <row r="23" spans="1:4" x14ac:dyDescent="0.3">
      <c r="A23" s="2" t="s">
        <v>157</v>
      </c>
      <c r="B23" s="89">
        <v>4.9089970000000003</v>
      </c>
      <c r="C23" s="89">
        <v>3.5819290000000001</v>
      </c>
      <c r="D23" s="90">
        <v>7714</v>
      </c>
    </row>
    <row r="24" spans="1:4" x14ac:dyDescent="0.3">
      <c r="A24" s="2" t="s">
        <v>158</v>
      </c>
      <c r="B24" s="89">
        <v>6.3121219999999996</v>
      </c>
      <c r="C24" s="89">
        <v>4.4000000000000004</v>
      </c>
      <c r="D24" s="90">
        <v>12085</v>
      </c>
    </row>
    <row r="25" spans="1:4" x14ac:dyDescent="0.3">
      <c r="A25" s="2" t="s">
        <v>159</v>
      </c>
      <c r="B25" s="89">
        <v>2.4323450000000002</v>
      </c>
      <c r="C25" s="89">
        <v>1.8736219999999999</v>
      </c>
      <c r="D25" s="90">
        <v>10524</v>
      </c>
    </row>
    <row r="26" spans="1:4" x14ac:dyDescent="0.3">
      <c r="A26" s="2" t="s">
        <v>160</v>
      </c>
      <c r="B26" s="89">
        <v>3.2941660000000001</v>
      </c>
      <c r="C26" s="89">
        <v>2.4373130000000001</v>
      </c>
      <c r="D26" s="90">
        <v>7370</v>
      </c>
    </row>
    <row r="27" spans="1:4" x14ac:dyDescent="0.3">
      <c r="A27" s="2" t="s">
        <v>161</v>
      </c>
      <c r="B27" s="89">
        <v>3.6381169999999998</v>
      </c>
      <c r="C27" s="89">
        <v>2.6070250000000001</v>
      </c>
      <c r="D27" s="90">
        <v>6690</v>
      </c>
    </row>
    <row r="28" spans="1:4" x14ac:dyDescent="0.3">
      <c r="A28" s="2" t="s">
        <v>162</v>
      </c>
      <c r="B28" s="89">
        <v>4.617896</v>
      </c>
      <c r="C28" s="89">
        <v>3.103596</v>
      </c>
      <c r="D28" s="90">
        <v>8147</v>
      </c>
    </row>
    <row r="29" spans="1:4" x14ac:dyDescent="0.3">
      <c r="A29" s="2" t="s">
        <v>163</v>
      </c>
      <c r="B29" s="89">
        <v>3.7031830000000001</v>
      </c>
      <c r="C29" s="89">
        <v>2.6292</v>
      </c>
      <c r="D29" s="90">
        <v>10178</v>
      </c>
    </row>
    <row r="30" spans="1:4" x14ac:dyDescent="0.3">
      <c r="A30" s="2" t="s">
        <v>164</v>
      </c>
      <c r="B30" s="89">
        <v>2.4653360000000002</v>
      </c>
      <c r="C30" s="89">
        <v>1.880916</v>
      </c>
      <c r="D30" s="90">
        <v>7818</v>
      </c>
    </row>
    <row r="31" spans="1:4" x14ac:dyDescent="0.3">
      <c r="A31" s="2" t="s">
        <v>165</v>
      </c>
      <c r="B31" s="89">
        <v>2.7899690000000001</v>
      </c>
      <c r="C31" s="89">
        <v>2.0031349999999999</v>
      </c>
      <c r="D31" s="90">
        <v>5423</v>
      </c>
    </row>
    <row r="32" spans="1:4" x14ac:dyDescent="0.3">
      <c r="A32" s="2" t="s">
        <v>166</v>
      </c>
      <c r="B32" s="89">
        <v>2.8781500000000002</v>
      </c>
      <c r="C32" s="89">
        <v>2.1434920000000002</v>
      </c>
      <c r="D32" s="90">
        <v>6746</v>
      </c>
    </row>
    <row r="33" spans="1:4" x14ac:dyDescent="0.3">
      <c r="A33" s="2" t="s">
        <v>167</v>
      </c>
      <c r="B33" s="89">
        <v>3.3303859999999998</v>
      </c>
      <c r="C33" s="89">
        <v>2.516581</v>
      </c>
      <c r="D33" s="90">
        <v>12213</v>
      </c>
    </row>
    <row r="34" spans="1:4" x14ac:dyDescent="0.3">
      <c r="A34" s="2" t="s">
        <v>168</v>
      </c>
      <c r="B34" s="89">
        <v>2.3825310000000002</v>
      </c>
      <c r="C34" s="89">
        <v>1.8598250000000001</v>
      </c>
      <c r="D34" s="90">
        <v>8896</v>
      </c>
    </row>
    <row r="35" spans="1:4" x14ac:dyDescent="0.3">
      <c r="A35" s="2" t="s">
        <v>169</v>
      </c>
      <c r="B35" s="89">
        <v>3.9525739999999998</v>
      </c>
      <c r="C35" s="89">
        <v>2.9079000000000002</v>
      </c>
      <c r="D35" s="90">
        <v>7633</v>
      </c>
    </row>
    <row r="36" spans="1:4" x14ac:dyDescent="0.3">
      <c r="A36" s="2" t="s">
        <v>170</v>
      </c>
      <c r="B36" s="89">
        <v>4.5486319999999996</v>
      </c>
      <c r="C36" s="89">
        <v>3.339915</v>
      </c>
      <c r="D36" s="90">
        <v>6837</v>
      </c>
    </row>
    <row r="37" spans="1:4" x14ac:dyDescent="0.3">
      <c r="A37" s="2" t="s">
        <v>171</v>
      </c>
      <c r="B37" s="89">
        <v>7.1196219999999997</v>
      </c>
      <c r="C37" s="89">
        <v>5.0225809999999997</v>
      </c>
      <c r="D37" s="90">
        <v>10274</v>
      </c>
    </row>
    <row r="38" spans="1:4" x14ac:dyDescent="0.3">
      <c r="A38" s="2" t="s">
        <v>172</v>
      </c>
      <c r="B38" s="89">
        <v>4.0790930000000003</v>
      </c>
      <c r="C38" s="89">
        <v>3.0513409999999999</v>
      </c>
      <c r="D38" s="90">
        <v>2162</v>
      </c>
    </row>
    <row r="39" spans="1:4" x14ac:dyDescent="0.3">
      <c r="A39" s="2" t="s">
        <v>173</v>
      </c>
      <c r="B39" s="89">
        <v>15.832122</v>
      </c>
      <c r="C39" s="89">
        <v>10.66826</v>
      </c>
      <c r="D39" s="90">
        <v>10460</v>
      </c>
    </row>
    <row r="40" spans="1:4" x14ac:dyDescent="0.3">
      <c r="A40" s="2" t="s">
        <v>174</v>
      </c>
      <c r="B40" s="89">
        <v>15.124304</v>
      </c>
      <c r="C40" s="89">
        <v>10.315854</v>
      </c>
      <c r="D40" s="90">
        <v>7361</v>
      </c>
    </row>
    <row r="41" spans="1:4" x14ac:dyDescent="0.3">
      <c r="A41" s="2" t="s">
        <v>175</v>
      </c>
      <c r="B41" s="89">
        <v>12.601074000000001</v>
      </c>
      <c r="C41" s="89">
        <v>8.5328269999999993</v>
      </c>
      <c r="D41" s="90">
        <v>10799</v>
      </c>
    </row>
    <row r="42" spans="1:4" x14ac:dyDescent="0.3">
      <c r="A42" s="2" t="s">
        <v>176</v>
      </c>
      <c r="B42" s="89">
        <v>8.9828910000000004</v>
      </c>
      <c r="C42" s="89">
        <v>6.1090049999999998</v>
      </c>
      <c r="D42" s="90">
        <v>19990</v>
      </c>
    </row>
    <row r="43" spans="1:4" x14ac:dyDescent="0.3">
      <c r="A43" s="2" t="s">
        <v>177</v>
      </c>
      <c r="B43" s="89">
        <v>8.2494429999999994</v>
      </c>
      <c r="C43" s="89">
        <v>5.4707749999999997</v>
      </c>
      <c r="D43" s="90">
        <v>21095</v>
      </c>
    </row>
    <row r="44" spans="1:4" x14ac:dyDescent="0.3">
      <c r="A44" s="2" t="s">
        <v>178</v>
      </c>
      <c r="B44" s="89">
        <v>8.5112210000000008</v>
      </c>
      <c r="C44" s="89">
        <v>5.4087810000000003</v>
      </c>
      <c r="D44" s="90">
        <v>20363</v>
      </c>
    </row>
    <row r="45" spans="1:4" x14ac:dyDescent="0.3">
      <c r="A45" s="2" t="s">
        <v>179</v>
      </c>
      <c r="B45" s="89">
        <v>9.1302330000000005</v>
      </c>
      <c r="C45" s="89">
        <v>5.5953819999999999</v>
      </c>
      <c r="D45" s="90">
        <v>9268</v>
      </c>
    </row>
    <row r="46" spans="1:4" x14ac:dyDescent="0.3">
      <c r="A46" s="2" t="s">
        <v>180</v>
      </c>
      <c r="B46" s="89">
        <v>8.1835159999999991</v>
      </c>
      <c r="C46" s="89">
        <v>5.5394110000000003</v>
      </c>
      <c r="D46" s="90">
        <v>11672</v>
      </c>
    </row>
    <row r="47" spans="1:4" x14ac:dyDescent="0.3">
      <c r="A47" s="2" t="s">
        <v>181</v>
      </c>
      <c r="B47" s="89">
        <v>6.7134770000000001</v>
      </c>
      <c r="C47" s="89">
        <v>4.8016249999999996</v>
      </c>
      <c r="D47" s="90">
        <v>23143</v>
      </c>
    </row>
    <row r="48" spans="1:4" x14ac:dyDescent="0.3">
      <c r="A48" s="2" t="s">
        <v>182</v>
      </c>
      <c r="B48" s="89">
        <v>6.4637739999999999</v>
      </c>
      <c r="C48" s="89">
        <v>4.8295009999999996</v>
      </c>
      <c r="D48" s="90">
        <v>25396</v>
      </c>
    </row>
    <row r="49" spans="1:4" x14ac:dyDescent="0.3">
      <c r="A49" s="2" t="s">
        <v>183</v>
      </c>
      <c r="B49" s="89">
        <v>7.936877</v>
      </c>
      <c r="C49" s="89">
        <v>5.9203029999999996</v>
      </c>
      <c r="D49" s="90">
        <v>19248</v>
      </c>
    </row>
    <row r="50" spans="1:4" x14ac:dyDescent="0.3">
      <c r="A50" s="2" t="s">
        <v>184</v>
      </c>
      <c r="B50" s="89">
        <v>10.640205</v>
      </c>
      <c r="C50" s="89">
        <v>7.7883180000000003</v>
      </c>
      <c r="D50" s="90">
        <v>29275</v>
      </c>
    </row>
    <row r="51" spans="1:4" x14ac:dyDescent="0.3">
      <c r="A51" s="2" t="s">
        <v>185</v>
      </c>
      <c r="B51" s="89">
        <v>9.6208209999999994</v>
      </c>
      <c r="C51" s="89">
        <v>7.149051</v>
      </c>
      <c r="D51" s="90">
        <v>8165</v>
      </c>
    </row>
    <row r="52" spans="1:4" x14ac:dyDescent="0.3">
      <c r="A52" s="2" t="s">
        <v>186</v>
      </c>
      <c r="B52" s="89">
        <v>5.1230890000000002</v>
      </c>
      <c r="C52" s="89">
        <v>3.7728250000000001</v>
      </c>
      <c r="D52" s="90">
        <v>45203</v>
      </c>
    </row>
    <row r="53" spans="1:4" x14ac:dyDescent="0.3">
      <c r="A53" s="2" t="s">
        <v>187</v>
      </c>
      <c r="B53" s="89">
        <v>6.84748</v>
      </c>
      <c r="C53" s="89">
        <v>5.0538350000000003</v>
      </c>
      <c r="D53" s="90">
        <v>27380</v>
      </c>
    </row>
    <row r="54" spans="1:4" x14ac:dyDescent="0.3">
      <c r="A54" s="2" t="s">
        <v>188</v>
      </c>
      <c r="B54" s="89">
        <v>9.6435619999999993</v>
      </c>
      <c r="C54" s="89">
        <v>6.948302</v>
      </c>
      <c r="D54" s="90">
        <v>30485</v>
      </c>
    </row>
    <row r="55" spans="1:4" x14ac:dyDescent="0.3">
      <c r="A55" s="2" t="s">
        <v>189</v>
      </c>
      <c r="B55" s="89">
        <v>5.6894419999999997</v>
      </c>
      <c r="C55" s="89">
        <v>4.2041979999999999</v>
      </c>
      <c r="D55" s="90">
        <v>38492</v>
      </c>
    </row>
    <row r="56" spans="1:4" x14ac:dyDescent="0.3">
      <c r="A56" s="2" t="s">
        <v>190</v>
      </c>
      <c r="B56" s="89">
        <v>6.3493810000000002</v>
      </c>
      <c r="C56" s="89">
        <v>4.7061650000000004</v>
      </c>
      <c r="D56" s="90">
        <v>26879</v>
      </c>
    </row>
    <row r="57" spans="1:4" x14ac:dyDescent="0.3">
      <c r="A57" s="2" t="s">
        <v>191</v>
      </c>
      <c r="B57" s="89">
        <v>7.2000229999999998</v>
      </c>
      <c r="C57" s="89">
        <v>5.322292</v>
      </c>
      <c r="D57" s="90">
        <v>17298</v>
      </c>
    </row>
    <row r="58" spans="1:4" x14ac:dyDescent="0.3">
      <c r="A58" s="2" t="s">
        <v>192</v>
      </c>
      <c r="B58" s="89">
        <v>6.1159600000000003</v>
      </c>
      <c r="C58" s="89">
        <v>4.4510300000000003</v>
      </c>
      <c r="D58" s="90">
        <v>24750</v>
      </c>
    </row>
    <row r="59" spans="1:4" x14ac:dyDescent="0.3">
      <c r="A59" s="2" t="s">
        <v>193</v>
      </c>
      <c r="B59" s="89">
        <v>6.3469420000000003</v>
      </c>
      <c r="C59" s="89">
        <v>4.726591</v>
      </c>
      <c r="D59" s="90">
        <v>29198</v>
      </c>
    </row>
    <row r="60" spans="1:4" x14ac:dyDescent="0.3">
      <c r="A60" s="2" t="s">
        <v>194</v>
      </c>
      <c r="B60" s="89">
        <v>3.3610549999999999</v>
      </c>
      <c r="C60" s="89">
        <v>2.5318879999999999</v>
      </c>
      <c r="D60" s="90">
        <v>42398</v>
      </c>
    </row>
    <row r="61" spans="1:4" x14ac:dyDescent="0.3">
      <c r="A61" s="2" t="s">
        <v>195</v>
      </c>
      <c r="B61" s="89">
        <v>3.8848440000000002</v>
      </c>
      <c r="C61" s="89">
        <v>2.9597069999999999</v>
      </c>
      <c r="D61" s="90">
        <v>30055</v>
      </c>
    </row>
    <row r="62" spans="1:4" x14ac:dyDescent="0.3">
      <c r="A62" s="2" t="s">
        <v>196</v>
      </c>
      <c r="B62" s="89">
        <v>4.3169589999999998</v>
      </c>
      <c r="C62" s="89">
        <v>3.2584900000000001</v>
      </c>
      <c r="D62" s="90">
        <v>19258</v>
      </c>
    </row>
    <row r="63" spans="1:4" x14ac:dyDescent="0.3">
      <c r="A63" s="2" t="s">
        <v>197</v>
      </c>
      <c r="B63" s="89">
        <v>4.7427630000000001</v>
      </c>
      <c r="C63" s="89">
        <v>3.4585460000000001</v>
      </c>
      <c r="D63" s="90">
        <v>28429</v>
      </c>
    </row>
    <row r="64" spans="1:4" x14ac:dyDescent="0.3">
      <c r="A64" s="2" t="s">
        <v>198</v>
      </c>
      <c r="B64" s="89">
        <v>2.3290190000000002</v>
      </c>
      <c r="C64" s="89">
        <v>1.8389310000000001</v>
      </c>
      <c r="D64" s="90">
        <v>40256</v>
      </c>
    </row>
    <row r="65" spans="1:4" x14ac:dyDescent="0.3">
      <c r="A65" s="2" t="s">
        <v>199</v>
      </c>
      <c r="B65" s="89">
        <v>2.5654750000000002</v>
      </c>
      <c r="C65" s="89">
        <v>1.9693579999999999</v>
      </c>
      <c r="D65" s="90">
        <v>24933</v>
      </c>
    </row>
    <row r="66" spans="1:4" x14ac:dyDescent="0.3">
      <c r="A66" s="2" t="s">
        <v>200</v>
      </c>
      <c r="B66" s="89">
        <v>2.6007799999999999</v>
      </c>
      <c r="C66" s="89">
        <v>2.0370119999999998</v>
      </c>
      <c r="D66" s="90">
        <v>17697</v>
      </c>
    </row>
    <row r="67" spans="1:4" x14ac:dyDescent="0.3">
      <c r="A67" s="2" t="s">
        <v>201</v>
      </c>
      <c r="B67" s="89">
        <v>2.9250319999999999</v>
      </c>
      <c r="C67" s="89">
        <v>2.2274400000000001</v>
      </c>
      <c r="D67" s="90">
        <v>16567</v>
      </c>
    </row>
    <row r="68" spans="1:4" x14ac:dyDescent="0.3">
      <c r="A68" s="2" t="s">
        <v>202</v>
      </c>
      <c r="B68" s="89">
        <v>2.0733130000000002</v>
      </c>
      <c r="C68" s="89">
        <v>1.6398280000000001</v>
      </c>
      <c r="D68" s="90">
        <v>35819</v>
      </c>
    </row>
    <row r="69" spans="1:4" x14ac:dyDescent="0.3">
      <c r="A69" s="2" t="s">
        <v>203</v>
      </c>
      <c r="B69" s="89">
        <v>1.849737</v>
      </c>
      <c r="C69" s="89">
        <v>1.4909460000000001</v>
      </c>
      <c r="D69" s="90">
        <v>23359</v>
      </c>
    </row>
    <row r="70" spans="1:4" x14ac:dyDescent="0.3">
      <c r="A70" s="2" t="s">
        <v>204</v>
      </c>
      <c r="B70" s="89">
        <v>1.814184</v>
      </c>
      <c r="C70" s="89">
        <v>1.469705</v>
      </c>
      <c r="D70" s="90">
        <v>14326</v>
      </c>
    </row>
    <row r="71" spans="1:4" x14ac:dyDescent="0.3">
      <c r="A71" s="40" t="s">
        <v>77</v>
      </c>
      <c r="B71" s="91">
        <v>6.3461959999999999</v>
      </c>
      <c r="C71" s="91">
        <v>4.4968589999999997</v>
      </c>
      <c r="D71" s="92">
        <v>1134064</v>
      </c>
    </row>
    <row r="72" spans="1:4" ht="25.05" customHeight="1" x14ac:dyDescent="0.3">
      <c r="A72" s="230" t="s">
        <v>136</v>
      </c>
      <c r="B72" s="230"/>
      <c r="C72" s="230"/>
      <c r="D72" s="230"/>
    </row>
    <row r="74" spans="1:4" x14ac:dyDescent="0.3">
      <c r="A74" s="231" t="str">
        <f>HYPERLINK("#'Obsah'!A1", "Späť na obsah dátovej prílohy")</f>
        <v>Späť na obsah dátovej prílohy</v>
      </c>
      <c r="B74" s="232"/>
    </row>
  </sheetData>
  <mergeCells count="7">
    <mergeCell ref="A74:B74"/>
    <mergeCell ref="A2:D2"/>
    <mergeCell ref="A4:D4"/>
    <mergeCell ref="A72:D72"/>
    <mergeCell ref="A6:A7"/>
    <mergeCell ref="B6:C6"/>
    <mergeCell ref="D6:D7"/>
  </mergeCells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5"/>
  <sheetViews>
    <sheetView showGridLines="0" workbookViewId="0"/>
  </sheetViews>
  <sheetFormatPr defaultColWidth="11.42578125" defaultRowHeight="13.2" x14ac:dyDescent="0.3"/>
  <cols>
    <col min="1" max="1" width="8.85546875" customWidth="1"/>
    <col min="2" max="7" width="23.7109375" customWidth="1"/>
  </cols>
  <sheetData>
    <row r="2" spans="1:7" ht="15.6" x14ac:dyDescent="0.3">
      <c r="A2" s="226" t="s">
        <v>205</v>
      </c>
      <c r="B2" s="226"/>
      <c r="C2" s="226"/>
      <c r="D2" s="226"/>
      <c r="E2" s="226"/>
      <c r="F2" s="226"/>
      <c r="G2" s="226"/>
    </row>
    <row r="4" spans="1:7" x14ac:dyDescent="0.3">
      <c r="A4" s="230" t="s">
        <v>206</v>
      </c>
      <c r="B4" s="230"/>
      <c r="C4" s="230"/>
      <c r="D4" s="230"/>
      <c r="E4" s="230"/>
      <c r="F4" s="230"/>
      <c r="G4" s="230"/>
    </row>
    <row r="5" spans="1:7" x14ac:dyDescent="0.3">
      <c r="A5" s="230"/>
      <c r="B5" s="230"/>
      <c r="C5" s="230"/>
      <c r="D5" s="230"/>
      <c r="E5" s="230"/>
      <c r="F5" s="230"/>
      <c r="G5" s="230"/>
    </row>
    <row r="7" spans="1:7" x14ac:dyDescent="0.3">
      <c r="A7" s="235" t="s">
        <v>207</v>
      </c>
      <c r="B7" s="237" t="s">
        <v>208</v>
      </c>
      <c r="C7" s="237"/>
      <c r="D7" s="237"/>
      <c r="E7" s="236" t="s">
        <v>209</v>
      </c>
      <c r="F7" s="237"/>
      <c r="G7" s="237"/>
    </row>
    <row r="8" spans="1:7" x14ac:dyDescent="0.3">
      <c r="A8" s="235"/>
      <c r="B8" s="235" t="s">
        <v>210</v>
      </c>
      <c r="C8" s="235" t="s">
        <v>211</v>
      </c>
      <c r="D8" s="235" t="s">
        <v>212</v>
      </c>
      <c r="E8" s="247" t="s">
        <v>213</v>
      </c>
      <c r="F8" s="235" t="s">
        <v>214</v>
      </c>
      <c r="G8" s="235" t="s">
        <v>212</v>
      </c>
    </row>
    <row r="9" spans="1:7" x14ac:dyDescent="0.3">
      <c r="A9" s="246"/>
      <c r="B9" s="246"/>
      <c r="C9" s="246"/>
      <c r="D9" s="246"/>
      <c r="E9" s="248"/>
      <c r="F9" s="246"/>
      <c r="G9" s="246"/>
    </row>
    <row r="10" spans="1:7" x14ac:dyDescent="0.3">
      <c r="A10" s="95" t="s">
        <v>215</v>
      </c>
      <c r="B10" s="93">
        <v>426</v>
      </c>
      <c r="C10" s="93">
        <v>18826</v>
      </c>
      <c r="D10" s="94">
        <v>2.2628280038245002E-2</v>
      </c>
      <c r="E10" s="99">
        <v>3955</v>
      </c>
      <c r="F10" s="93">
        <v>37513</v>
      </c>
      <c r="G10" s="94">
        <v>0.105430117559246</v>
      </c>
    </row>
    <row r="11" spans="1:7" x14ac:dyDescent="0.3">
      <c r="A11" s="95" t="s">
        <v>11</v>
      </c>
      <c r="B11" s="93">
        <v>1352</v>
      </c>
      <c r="C11" s="93">
        <v>19839</v>
      </c>
      <c r="D11" s="94">
        <v>6.8148596199405206E-2</v>
      </c>
      <c r="E11" s="99">
        <v>7350</v>
      </c>
      <c r="F11" s="93">
        <v>23205</v>
      </c>
      <c r="G11" s="94">
        <v>0.31674208144796401</v>
      </c>
    </row>
    <row r="12" spans="1:7" x14ac:dyDescent="0.3">
      <c r="A12" s="95" t="s">
        <v>12</v>
      </c>
      <c r="B12" s="93">
        <v>1872</v>
      </c>
      <c r="C12" s="93">
        <v>20229</v>
      </c>
      <c r="D12" s="94">
        <v>9.2540412279400894E-2</v>
      </c>
      <c r="E12" s="99">
        <v>7216</v>
      </c>
      <c r="F12" s="93">
        <v>23154</v>
      </c>
      <c r="G12" s="94">
        <v>0.31165241426967299</v>
      </c>
    </row>
    <row r="13" spans="1:7" x14ac:dyDescent="0.3">
      <c r="A13" s="95" t="s">
        <v>216</v>
      </c>
      <c r="B13" s="93">
        <v>1987</v>
      </c>
      <c r="C13" s="93">
        <v>19950</v>
      </c>
      <c r="D13" s="94">
        <v>9.9598997493734298E-2</v>
      </c>
      <c r="E13" s="99">
        <v>6215</v>
      </c>
      <c r="F13" s="93">
        <v>20777</v>
      </c>
      <c r="G13" s="94">
        <v>0.29912884439524501</v>
      </c>
    </row>
    <row r="14" spans="1:7" x14ac:dyDescent="0.3">
      <c r="A14" s="95" t="s">
        <v>217</v>
      </c>
      <c r="B14" s="93">
        <v>1938</v>
      </c>
      <c r="C14" s="93">
        <v>18270</v>
      </c>
      <c r="D14" s="94">
        <v>0.10607553366174099</v>
      </c>
      <c r="E14" s="99">
        <v>4697</v>
      </c>
      <c r="F14" s="93">
        <v>17142</v>
      </c>
      <c r="G14" s="94">
        <v>0.27400536693501298</v>
      </c>
    </row>
    <row r="15" spans="1:7" x14ac:dyDescent="0.3">
      <c r="A15" s="95" t="s">
        <v>218</v>
      </c>
      <c r="B15" s="93">
        <v>1698</v>
      </c>
      <c r="C15" s="93">
        <v>14408</v>
      </c>
      <c r="D15" s="94">
        <v>0.117851193781233</v>
      </c>
      <c r="E15" s="99">
        <v>3485</v>
      </c>
      <c r="F15" s="93">
        <v>13709</v>
      </c>
      <c r="G15" s="94">
        <v>0.25421256109125401</v>
      </c>
    </row>
    <row r="16" spans="1:7" x14ac:dyDescent="0.3">
      <c r="A16" s="95" t="s">
        <v>219</v>
      </c>
      <c r="B16" s="93">
        <v>1280</v>
      </c>
      <c r="C16" s="93">
        <v>9689</v>
      </c>
      <c r="D16" s="94">
        <v>0.132108576736505</v>
      </c>
      <c r="E16" s="99">
        <v>2865</v>
      </c>
      <c r="F16" s="93">
        <v>12136</v>
      </c>
      <c r="G16" s="94">
        <v>0.23607448912327</v>
      </c>
    </row>
    <row r="17" spans="1:7" x14ac:dyDescent="0.3">
      <c r="A17" s="95" t="s">
        <v>220</v>
      </c>
      <c r="B17" s="93">
        <v>2742</v>
      </c>
      <c r="C17" s="93">
        <v>23757</v>
      </c>
      <c r="D17" s="94">
        <v>0.115418613461296</v>
      </c>
      <c r="E17" s="99">
        <v>2300</v>
      </c>
      <c r="F17" s="93">
        <v>10479</v>
      </c>
      <c r="G17" s="94">
        <v>0.219486592232083</v>
      </c>
    </row>
    <row r="18" spans="1:7" x14ac:dyDescent="0.3">
      <c r="A18" s="95" t="s">
        <v>221</v>
      </c>
      <c r="B18" s="93">
        <v>2241</v>
      </c>
      <c r="C18" s="93">
        <v>17319</v>
      </c>
      <c r="D18" s="94">
        <v>0.12939546163173399</v>
      </c>
      <c r="E18" s="99">
        <v>2470</v>
      </c>
      <c r="F18" s="93">
        <v>11551</v>
      </c>
      <c r="G18" s="94">
        <v>0.213834300060601</v>
      </c>
    </row>
    <row r="19" spans="1:7" x14ac:dyDescent="0.3">
      <c r="A19" s="95" t="s">
        <v>222</v>
      </c>
      <c r="B19" s="93">
        <v>1933</v>
      </c>
      <c r="C19" s="93">
        <v>15909</v>
      </c>
      <c r="D19" s="94">
        <v>0.121503551448865</v>
      </c>
      <c r="E19" s="99">
        <v>3320</v>
      </c>
      <c r="F19" s="93">
        <v>10414</v>
      </c>
      <c r="G19" s="94">
        <v>0.318801613212983</v>
      </c>
    </row>
    <row r="20" spans="1:7" x14ac:dyDescent="0.3">
      <c r="A20" s="95" t="s">
        <v>223</v>
      </c>
      <c r="B20" s="93">
        <v>1978</v>
      </c>
      <c r="C20" s="93">
        <v>14680</v>
      </c>
      <c r="D20" s="94">
        <v>0.13474114441416901</v>
      </c>
      <c r="E20" s="99">
        <v>4304</v>
      </c>
      <c r="F20" s="93">
        <v>11123</v>
      </c>
      <c r="G20" s="94">
        <v>0.38694596781443902</v>
      </c>
    </row>
    <row r="21" spans="1:7" x14ac:dyDescent="0.3">
      <c r="A21" s="95" t="s">
        <v>224</v>
      </c>
      <c r="B21" s="93">
        <v>1894</v>
      </c>
      <c r="C21" s="93">
        <v>13301</v>
      </c>
      <c r="D21" s="94">
        <v>0.14239530862341199</v>
      </c>
      <c r="E21" s="99">
        <v>3259</v>
      </c>
      <c r="F21" s="93">
        <v>12000</v>
      </c>
      <c r="G21" s="94">
        <v>0.27158333333333301</v>
      </c>
    </row>
    <row r="22" spans="1:7" x14ac:dyDescent="0.3">
      <c r="A22" s="95" t="s">
        <v>225</v>
      </c>
      <c r="B22" s="93">
        <v>1925</v>
      </c>
      <c r="C22" s="93">
        <v>13534</v>
      </c>
      <c r="D22" s="94">
        <v>0.14223437269100001</v>
      </c>
      <c r="E22" s="99">
        <v>3539</v>
      </c>
      <c r="F22" s="93">
        <v>13987</v>
      </c>
      <c r="G22" s="94">
        <v>0.25302066204332602</v>
      </c>
    </row>
    <row r="23" spans="1:7" x14ac:dyDescent="0.3">
      <c r="A23" s="95" t="s">
        <v>226</v>
      </c>
      <c r="B23" s="93">
        <v>1933</v>
      </c>
      <c r="C23" s="93">
        <v>13408</v>
      </c>
      <c r="D23" s="94">
        <v>0.14416766109785201</v>
      </c>
      <c r="E23" s="99">
        <v>3658</v>
      </c>
      <c r="F23" s="93">
        <v>14434</v>
      </c>
      <c r="G23" s="94">
        <v>0.25342940279894699</v>
      </c>
    </row>
    <row r="24" spans="1:7" x14ac:dyDescent="0.3">
      <c r="A24" s="95" t="s">
        <v>227</v>
      </c>
      <c r="B24" s="93">
        <v>1751</v>
      </c>
      <c r="C24" s="93">
        <v>10832</v>
      </c>
      <c r="D24" s="94">
        <v>0.161650664697193</v>
      </c>
      <c r="E24" s="99">
        <v>3680</v>
      </c>
      <c r="F24" s="93">
        <v>14332</v>
      </c>
      <c r="G24" s="94">
        <v>0.256768071448507</v>
      </c>
    </row>
    <row r="25" spans="1:7" x14ac:dyDescent="0.3">
      <c r="A25" s="95" t="s">
        <v>228</v>
      </c>
      <c r="B25" s="93">
        <v>1583</v>
      </c>
      <c r="C25" s="93">
        <v>9257</v>
      </c>
      <c r="D25" s="94">
        <v>0.17100572539699699</v>
      </c>
      <c r="E25" s="99">
        <v>3716</v>
      </c>
      <c r="F25" s="93">
        <v>14140</v>
      </c>
      <c r="G25" s="94">
        <v>0.26280056577086303</v>
      </c>
    </row>
    <row r="26" spans="1:7" x14ac:dyDescent="0.3">
      <c r="A26" s="95" t="s">
        <v>229</v>
      </c>
      <c r="B26" s="93">
        <v>1653</v>
      </c>
      <c r="C26" s="93">
        <v>8673</v>
      </c>
      <c r="D26" s="94">
        <v>0.19059149083362201</v>
      </c>
      <c r="E26" s="99">
        <v>3783</v>
      </c>
      <c r="F26" s="93">
        <v>14916</v>
      </c>
      <c r="G26" s="94">
        <v>0.25362027353177802</v>
      </c>
    </row>
    <row r="27" spans="1:7" x14ac:dyDescent="0.3">
      <c r="A27" s="95" t="s">
        <v>230</v>
      </c>
      <c r="B27" s="93">
        <v>1039</v>
      </c>
      <c r="C27" s="93">
        <v>5516</v>
      </c>
      <c r="D27" s="94">
        <v>0.18836113125453199</v>
      </c>
      <c r="E27" s="99">
        <v>3431</v>
      </c>
      <c r="F27" s="93">
        <v>12974</v>
      </c>
      <c r="G27" s="94">
        <v>0.264451980884847</v>
      </c>
    </row>
    <row r="28" spans="1:7" x14ac:dyDescent="0.3">
      <c r="A28" s="95" t="s">
        <v>231</v>
      </c>
      <c r="B28" s="93">
        <v>807</v>
      </c>
      <c r="C28" s="93">
        <v>3999</v>
      </c>
      <c r="D28" s="94">
        <v>0.20180045011252801</v>
      </c>
      <c r="E28" s="99">
        <v>3037</v>
      </c>
      <c r="F28" s="93">
        <v>11718</v>
      </c>
      <c r="G28" s="94">
        <v>0.25917392046424298</v>
      </c>
    </row>
    <row r="29" spans="1:7" x14ac:dyDescent="0.3">
      <c r="A29" s="95" t="s">
        <v>232</v>
      </c>
      <c r="B29" s="93">
        <v>854</v>
      </c>
      <c r="C29" s="93">
        <v>4435</v>
      </c>
      <c r="D29" s="94">
        <v>0.192559188275085</v>
      </c>
      <c r="E29" s="99">
        <v>2596</v>
      </c>
      <c r="F29" s="93">
        <v>9456</v>
      </c>
      <c r="G29" s="94">
        <v>0.27453468697123501</v>
      </c>
    </row>
    <row r="30" spans="1:7" x14ac:dyDescent="0.3">
      <c r="A30" s="95" t="s">
        <v>233</v>
      </c>
      <c r="B30" s="93">
        <v>786</v>
      </c>
      <c r="C30" s="93">
        <v>4124</v>
      </c>
      <c r="D30" s="94">
        <v>0.19059165858389901</v>
      </c>
      <c r="E30" s="99">
        <v>1992</v>
      </c>
      <c r="F30" s="93">
        <v>7724</v>
      </c>
      <c r="G30" s="94">
        <v>0.25789746245468698</v>
      </c>
    </row>
    <row r="31" spans="1:7" x14ac:dyDescent="0.3">
      <c r="A31" s="95" t="s">
        <v>234</v>
      </c>
      <c r="B31" s="93">
        <v>620</v>
      </c>
      <c r="C31" s="93">
        <v>3381</v>
      </c>
      <c r="D31" s="94">
        <v>0.18337769890564901</v>
      </c>
      <c r="E31" s="99">
        <v>1756</v>
      </c>
      <c r="F31" s="93">
        <v>6739</v>
      </c>
      <c r="G31" s="94">
        <v>0.260572785279715</v>
      </c>
    </row>
    <row r="32" spans="1:7" x14ac:dyDescent="0.3">
      <c r="A32" s="95" t="s">
        <v>235</v>
      </c>
      <c r="B32" s="93">
        <v>552</v>
      </c>
      <c r="C32" s="93">
        <v>3019</v>
      </c>
      <c r="D32" s="94">
        <v>0.182842000662471</v>
      </c>
      <c r="E32" s="99">
        <v>1922</v>
      </c>
      <c r="F32" s="93">
        <v>7621</v>
      </c>
      <c r="G32" s="94">
        <v>0.25219787429471202</v>
      </c>
    </row>
    <row r="33" spans="1:7" x14ac:dyDescent="0.3">
      <c r="A33" s="95" t="s">
        <v>236</v>
      </c>
      <c r="B33" s="93">
        <v>823</v>
      </c>
      <c r="C33" s="93">
        <v>4575</v>
      </c>
      <c r="D33" s="94">
        <v>0.179890710382514</v>
      </c>
      <c r="E33" s="99">
        <v>2059</v>
      </c>
      <c r="F33" s="93">
        <v>8306</v>
      </c>
      <c r="G33" s="94">
        <v>0.24789308933301199</v>
      </c>
    </row>
    <row r="34" spans="1:7" x14ac:dyDescent="0.3">
      <c r="A34" s="95" t="s">
        <v>237</v>
      </c>
      <c r="B34" s="93">
        <v>736</v>
      </c>
      <c r="C34" s="93">
        <v>4266</v>
      </c>
      <c r="D34" s="94">
        <v>0.17252695733708401</v>
      </c>
      <c r="E34" s="99">
        <v>1786</v>
      </c>
      <c r="F34" s="93">
        <v>7632</v>
      </c>
      <c r="G34" s="94">
        <v>0.234014675052411</v>
      </c>
    </row>
    <row r="35" spans="1:7" x14ac:dyDescent="0.3">
      <c r="A35" s="95" t="s">
        <v>238</v>
      </c>
      <c r="B35" s="93">
        <v>688</v>
      </c>
      <c r="C35" s="93">
        <v>3786</v>
      </c>
      <c r="D35" s="94">
        <v>0.18172213417855301</v>
      </c>
      <c r="E35" s="99">
        <v>1559</v>
      </c>
      <c r="F35" s="93">
        <v>6182</v>
      </c>
      <c r="G35" s="94">
        <v>0.25218375930119702</v>
      </c>
    </row>
    <row r="36" spans="1:7" x14ac:dyDescent="0.3">
      <c r="A36" s="95" t="s">
        <v>239</v>
      </c>
      <c r="B36" s="93">
        <v>620</v>
      </c>
      <c r="C36" s="93">
        <v>3659</v>
      </c>
      <c r="D36" s="94">
        <v>0.169445203607543</v>
      </c>
      <c r="E36" s="99">
        <v>1699</v>
      </c>
      <c r="F36" s="93">
        <v>8076</v>
      </c>
      <c r="G36" s="94">
        <v>0.210376423972263</v>
      </c>
    </row>
    <row r="37" spans="1:7" x14ac:dyDescent="0.3">
      <c r="A37" s="95" t="s">
        <v>240</v>
      </c>
      <c r="B37" s="93">
        <v>631</v>
      </c>
      <c r="C37" s="93">
        <v>3293</v>
      </c>
      <c r="D37" s="94">
        <v>0.191618584877012</v>
      </c>
      <c r="E37" s="99">
        <v>1484</v>
      </c>
      <c r="F37" s="93">
        <v>8336</v>
      </c>
      <c r="G37" s="94">
        <v>0.17802303262955901</v>
      </c>
    </row>
    <row r="38" spans="1:7" x14ac:dyDescent="0.3">
      <c r="A38" s="95" t="s">
        <v>241</v>
      </c>
      <c r="B38" s="93">
        <v>722</v>
      </c>
      <c r="C38" s="93">
        <v>3769</v>
      </c>
      <c r="D38" s="94">
        <v>0.19156274873971901</v>
      </c>
      <c r="E38" s="99">
        <v>3517</v>
      </c>
      <c r="F38" s="93">
        <v>29168</v>
      </c>
      <c r="G38" s="94">
        <v>0.12057734503565599</v>
      </c>
    </row>
    <row r="39" spans="1:7" x14ac:dyDescent="0.3">
      <c r="A39" s="95" t="s">
        <v>242</v>
      </c>
      <c r="B39" s="93">
        <v>438</v>
      </c>
      <c r="C39" s="93">
        <v>2684</v>
      </c>
      <c r="D39" s="94">
        <v>0.16318926974664699</v>
      </c>
      <c r="E39" s="99">
        <v>2465</v>
      </c>
      <c r="F39" s="93">
        <v>8158</v>
      </c>
      <c r="G39" s="94">
        <v>0.30215739151752902</v>
      </c>
    </row>
    <row r="40" spans="1:7" x14ac:dyDescent="0.3">
      <c r="A40" s="98" t="s">
        <v>243</v>
      </c>
      <c r="B40" s="96">
        <v>237</v>
      </c>
      <c r="C40" s="96">
        <v>1761</v>
      </c>
      <c r="D40" s="97">
        <v>0.13458262350937</v>
      </c>
      <c r="E40" s="100">
        <v>2356</v>
      </c>
      <c r="F40" s="96">
        <v>3402</v>
      </c>
      <c r="G40" s="97">
        <v>0.69253380364491501</v>
      </c>
    </row>
    <row r="41" spans="1:7" x14ac:dyDescent="0.3">
      <c r="A41" s="230" t="s">
        <v>244</v>
      </c>
      <c r="B41" s="249"/>
      <c r="C41" s="249"/>
      <c r="D41" s="250"/>
      <c r="E41" s="249"/>
      <c r="F41" s="249"/>
      <c r="G41" s="250"/>
    </row>
    <row r="42" spans="1:7" x14ac:dyDescent="0.3">
      <c r="A42" s="230"/>
      <c r="B42" s="230"/>
      <c r="C42" s="230"/>
      <c r="D42" s="230"/>
      <c r="E42" s="230"/>
      <c r="F42" s="230"/>
      <c r="G42" s="230"/>
    </row>
    <row r="43" spans="1:7" x14ac:dyDescent="0.3">
      <c r="A43" s="251"/>
      <c r="B43" s="251"/>
      <c r="C43" s="230"/>
      <c r="D43" s="230"/>
      <c r="E43" s="230"/>
      <c r="F43" s="230"/>
      <c r="G43" s="230"/>
    </row>
    <row r="45" spans="1:7" x14ac:dyDescent="0.3">
      <c r="A45" s="101" t="str">
        <f>HYPERLINK("#'Obsah'!A1", "Späť na obsah dátovej prílohy")</f>
        <v>Späť na obsah dátovej prílohy</v>
      </c>
    </row>
  </sheetData>
  <mergeCells count="12">
    <mergeCell ref="A41:G43"/>
    <mergeCell ref="A2:G2"/>
    <mergeCell ref="A4:G5"/>
    <mergeCell ref="A7:A9"/>
    <mergeCell ref="B7:D7"/>
    <mergeCell ref="B8:B9"/>
    <mergeCell ref="C8:C9"/>
    <mergeCell ref="D8:D9"/>
    <mergeCell ref="E7:G7"/>
    <mergeCell ref="E8:E9"/>
    <mergeCell ref="F8:F9"/>
    <mergeCell ref="G8:G9"/>
  </mergeCells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42578125" defaultRowHeight="13.2" x14ac:dyDescent="0.3"/>
  <cols>
    <col min="1" max="1" width="11.7109375" customWidth="1"/>
    <col min="2" max="7" width="15.7109375" customWidth="1"/>
  </cols>
  <sheetData>
    <row r="2" spans="1:7" ht="15.6" x14ac:dyDescent="0.3">
      <c r="A2" s="226" t="s">
        <v>246</v>
      </c>
      <c r="B2" s="226"/>
      <c r="C2" s="226"/>
      <c r="D2" s="226"/>
      <c r="E2" s="226"/>
      <c r="F2" s="226"/>
      <c r="G2" s="226"/>
    </row>
    <row r="3" spans="1:7" x14ac:dyDescent="0.3">
      <c r="A3" s="252" t="s">
        <v>247</v>
      </c>
      <c r="B3" s="252"/>
      <c r="C3" s="252"/>
      <c r="D3" s="252"/>
      <c r="E3" s="252"/>
      <c r="F3" s="252"/>
      <c r="G3" s="252"/>
    </row>
    <row r="5" spans="1:7" ht="25.05" customHeight="1" x14ac:dyDescent="0.3">
      <c r="A5" s="230" t="s">
        <v>2</v>
      </c>
      <c r="B5" s="230"/>
      <c r="C5" s="230"/>
      <c r="D5" s="230"/>
      <c r="E5" s="230"/>
      <c r="F5" s="230"/>
      <c r="G5" s="230"/>
    </row>
    <row r="7" spans="1:7" x14ac:dyDescent="0.3">
      <c r="A7" s="235" t="s">
        <v>4</v>
      </c>
      <c r="B7" s="235" t="s">
        <v>248</v>
      </c>
      <c r="C7" s="237" t="s">
        <v>249</v>
      </c>
      <c r="D7" s="237"/>
      <c r="E7" s="237"/>
      <c r="F7" s="237"/>
      <c r="G7" s="237"/>
    </row>
    <row r="8" spans="1:7" x14ac:dyDescent="0.3">
      <c r="A8" s="235"/>
      <c r="B8" s="235"/>
      <c r="C8" s="1" t="s">
        <v>250</v>
      </c>
      <c r="D8" s="1" t="s">
        <v>251</v>
      </c>
      <c r="E8" s="1" t="s">
        <v>252</v>
      </c>
      <c r="F8" s="1" t="s">
        <v>253</v>
      </c>
      <c r="G8" s="1" t="s">
        <v>254</v>
      </c>
    </row>
    <row r="9" spans="1:7" x14ac:dyDescent="0.3">
      <c r="A9" s="253" t="s">
        <v>255</v>
      </c>
      <c r="B9" s="254"/>
      <c r="C9" s="254"/>
      <c r="D9" s="254"/>
      <c r="E9" s="254"/>
      <c r="F9" s="254"/>
      <c r="G9" s="254"/>
    </row>
    <row r="10" spans="1:7" x14ac:dyDescent="0.3">
      <c r="A10" s="2" t="s">
        <v>11</v>
      </c>
      <c r="B10" s="103">
        <v>13693</v>
      </c>
      <c r="C10" s="103">
        <v>10522</v>
      </c>
      <c r="D10" s="103">
        <v>2384</v>
      </c>
      <c r="E10" s="103">
        <v>248</v>
      </c>
      <c r="F10" s="103">
        <v>44</v>
      </c>
      <c r="G10" s="103">
        <v>495</v>
      </c>
    </row>
    <row r="11" spans="1:7" x14ac:dyDescent="0.3">
      <c r="A11" s="2" t="s">
        <v>12</v>
      </c>
      <c r="B11" s="103">
        <v>39593</v>
      </c>
      <c r="C11" s="103">
        <v>37779</v>
      </c>
      <c r="D11" s="103">
        <v>304</v>
      </c>
      <c r="E11" s="103">
        <v>9</v>
      </c>
      <c r="F11" s="103">
        <v>0</v>
      </c>
      <c r="G11" s="103">
        <v>1501</v>
      </c>
    </row>
    <row r="12" spans="1:7" x14ac:dyDescent="0.3">
      <c r="A12" s="2" t="s">
        <v>13</v>
      </c>
      <c r="B12" s="103">
        <v>2648</v>
      </c>
      <c r="C12" s="103">
        <v>1878</v>
      </c>
      <c r="D12" s="103">
        <v>493</v>
      </c>
      <c r="E12" s="103">
        <v>123</v>
      </c>
      <c r="F12" s="103">
        <v>90</v>
      </c>
      <c r="G12" s="103">
        <v>64</v>
      </c>
    </row>
    <row r="13" spans="1:7" x14ac:dyDescent="0.3">
      <c r="A13" s="2" t="s">
        <v>14</v>
      </c>
      <c r="B13" s="103">
        <v>12589</v>
      </c>
      <c r="C13" s="103">
        <v>8658</v>
      </c>
      <c r="D13" s="103">
        <v>2770</v>
      </c>
      <c r="E13" s="103">
        <v>640</v>
      </c>
      <c r="F13" s="103">
        <v>186</v>
      </c>
      <c r="G13" s="103">
        <v>335</v>
      </c>
    </row>
    <row r="14" spans="1:7" x14ac:dyDescent="0.3">
      <c r="A14" s="2" t="s">
        <v>15</v>
      </c>
      <c r="B14" s="103">
        <v>10580</v>
      </c>
      <c r="C14" s="103">
        <v>10118</v>
      </c>
      <c r="D14" s="103">
        <v>18</v>
      </c>
      <c r="E14" s="103">
        <v>0</v>
      </c>
      <c r="F14" s="103">
        <v>0</v>
      </c>
      <c r="G14" s="103">
        <v>444</v>
      </c>
    </row>
    <row r="15" spans="1:7" x14ac:dyDescent="0.3">
      <c r="A15" s="2" t="s">
        <v>16</v>
      </c>
      <c r="B15" s="103">
        <v>967</v>
      </c>
      <c r="C15" s="103">
        <v>137</v>
      </c>
      <c r="D15" s="103">
        <v>2</v>
      </c>
      <c r="E15" s="103">
        <v>0</v>
      </c>
      <c r="F15" s="103">
        <v>0</v>
      </c>
      <c r="G15" s="103">
        <v>828</v>
      </c>
    </row>
    <row r="16" spans="1:7" x14ac:dyDescent="0.3">
      <c r="A16" s="40" t="s">
        <v>256</v>
      </c>
      <c r="B16" s="105">
        <v>80070</v>
      </c>
      <c r="C16" s="105">
        <v>69092</v>
      </c>
      <c r="D16" s="105">
        <v>5971</v>
      </c>
      <c r="E16" s="105">
        <v>1020</v>
      </c>
      <c r="F16" s="105">
        <v>320</v>
      </c>
      <c r="G16" s="105">
        <v>3667</v>
      </c>
    </row>
    <row r="17" spans="1:7" x14ac:dyDescent="0.3">
      <c r="A17" s="253" t="s">
        <v>257</v>
      </c>
      <c r="B17" s="254"/>
      <c r="C17" s="254"/>
      <c r="D17" s="254"/>
      <c r="E17" s="254"/>
      <c r="F17" s="254"/>
      <c r="G17" s="254"/>
    </row>
    <row r="18" spans="1:7" x14ac:dyDescent="0.3">
      <c r="A18" s="2" t="s">
        <v>11</v>
      </c>
      <c r="B18" s="103">
        <v>65586</v>
      </c>
      <c r="C18" s="103">
        <v>24336</v>
      </c>
      <c r="D18" s="103">
        <v>19544</v>
      </c>
      <c r="E18" s="103">
        <v>9515</v>
      </c>
      <c r="F18" s="103">
        <v>9768</v>
      </c>
      <c r="G18" s="103">
        <v>2423</v>
      </c>
    </row>
    <row r="19" spans="1:7" x14ac:dyDescent="0.3">
      <c r="A19" s="2" t="s">
        <v>12</v>
      </c>
      <c r="B19" s="103">
        <v>39576</v>
      </c>
      <c r="C19" s="103">
        <v>37762</v>
      </c>
      <c r="D19" s="103">
        <v>304</v>
      </c>
      <c r="E19" s="103">
        <v>9</v>
      </c>
      <c r="F19" s="103">
        <v>0</v>
      </c>
      <c r="G19" s="103">
        <v>1501</v>
      </c>
    </row>
    <row r="20" spans="1:7" x14ac:dyDescent="0.3">
      <c r="A20" s="2" t="s">
        <v>13</v>
      </c>
      <c r="B20" s="103">
        <v>68111</v>
      </c>
      <c r="C20" s="103">
        <v>4297</v>
      </c>
      <c r="D20" s="103">
        <v>4554</v>
      </c>
      <c r="E20" s="103">
        <v>5506</v>
      </c>
      <c r="F20" s="103">
        <v>53286</v>
      </c>
      <c r="G20" s="103">
        <v>468</v>
      </c>
    </row>
    <row r="21" spans="1:7" x14ac:dyDescent="0.3">
      <c r="A21" s="2" t="s">
        <v>14</v>
      </c>
      <c r="B21" s="103">
        <v>185631</v>
      </c>
      <c r="C21" s="103">
        <v>23708</v>
      </c>
      <c r="D21" s="103">
        <v>35442</v>
      </c>
      <c r="E21" s="103">
        <v>43543</v>
      </c>
      <c r="F21" s="103">
        <v>76901</v>
      </c>
      <c r="G21" s="103">
        <v>6037</v>
      </c>
    </row>
    <row r="22" spans="1:7" x14ac:dyDescent="0.3">
      <c r="A22" s="2" t="s">
        <v>15</v>
      </c>
      <c r="B22" s="103">
        <v>10573</v>
      </c>
      <c r="C22" s="103">
        <v>10111</v>
      </c>
      <c r="D22" s="103">
        <v>18</v>
      </c>
      <c r="E22" s="103">
        <v>0</v>
      </c>
      <c r="F22" s="103">
        <v>0</v>
      </c>
      <c r="G22" s="103">
        <v>444</v>
      </c>
    </row>
    <row r="23" spans="1:7" x14ac:dyDescent="0.3">
      <c r="A23" s="2" t="s">
        <v>16</v>
      </c>
      <c r="B23" s="103">
        <v>966</v>
      </c>
      <c r="C23" s="103">
        <v>137</v>
      </c>
      <c r="D23" s="103">
        <v>2</v>
      </c>
      <c r="E23" s="103">
        <v>0</v>
      </c>
      <c r="F23" s="103">
        <v>0</v>
      </c>
      <c r="G23" s="103">
        <v>827</v>
      </c>
    </row>
    <row r="24" spans="1:7" x14ac:dyDescent="0.3">
      <c r="A24" s="40" t="s">
        <v>256</v>
      </c>
      <c r="B24" s="105">
        <v>370443</v>
      </c>
      <c r="C24" s="105">
        <v>100351</v>
      </c>
      <c r="D24" s="105">
        <v>59864</v>
      </c>
      <c r="E24" s="105">
        <v>58573</v>
      </c>
      <c r="F24" s="105">
        <v>139955</v>
      </c>
      <c r="G24" s="105">
        <v>11700</v>
      </c>
    </row>
    <row r="25" spans="1:7" x14ac:dyDescent="0.3">
      <c r="A25" s="253" t="s">
        <v>258</v>
      </c>
      <c r="B25" s="254"/>
      <c r="C25" s="254"/>
      <c r="D25" s="254"/>
      <c r="E25" s="254"/>
      <c r="F25" s="254"/>
      <c r="G25" s="254"/>
    </row>
    <row r="26" spans="1:7" x14ac:dyDescent="0.3">
      <c r="A26" s="2" t="s">
        <v>11</v>
      </c>
      <c r="B26" s="104">
        <v>18720905.66</v>
      </c>
      <c r="C26" s="104">
        <v>5934291.8399999999</v>
      </c>
      <c r="D26" s="104">
        <v>5922467.6799999997</v>
      </c>
      <c r="E26" s="104">
        <v>3205174.99</v>
      </c>
      <c r="F26" s="104">
        <v>2999084.6</v>
      </c>
      <c r="G26" s="104">
        <v>659886.55000000005</v>
      </c>
    </row>
    <row r="27" spans="1:7" x14ac:dyDescent="0.3">
      <c r="A27" s="2" t="s">
        <v>12</v>
      </c>
      <c r="B27" s="104">
        <v>9922948.5700000003</v>
      </c>
      <c r="C27" s="104">
        <v>9467488.5700000003</v>
      </c>
      <c r="D27" s="104">
        <v>75900</v>
      </c>
      <c r="E27" s="104">
        <v>2010</v>
      </c>
      <c r="F27" s="104">
        <v>0</v>
      </c>
      <c r="G27" s="104">
        <v>377550</v>
      </c>
    </row>
    <row r="28" spans="1:7" x14ac:dyDescent="0.3">
      <c r="A28" s="2" t="s">
        <v>13</v>
      </c>
      <c r="B28" s="104">
        <v>18367703.09</v>
      </c>
      <c r="C28" s="104">
        <v>1239950.1100000001</v>
      </c>
      <c r="D28" s="104">
        <v>1407001.55</v>
      </c>
      <c r="E28" s="104">
        <v>1372749.44</v>
      </c>
      <c r="F28" s="104">
        <v>14253308.5</v>
      </c>
      <c r="G28" s="104">
        <v>94693.49</v>
      </c>
    </row>
    <row r="29" spans="1:7" x14ac:dyDescent="0.3">
      <c r="A29" s="2" t="s">
        <v>14</v>
      </c>
      <c r="B29" s="104">
        <v>34770388.75</v>
      </c>
      <c r="C29" s="104">
        <v>4977666.6900000004</v>
      </c>
      <c r="D29" s="104">
        <v>7310024.4299999997</v>
      </c>
      <c r="E29" s="104">
        <v>8074323.1399999997</v>
      </c>
      <c r="F29" s="104">
        <v>13545638.300000001</v>
      </c>
      <c r="G29" s="104">
        <v>862736.19</v>
      </c>
    </row>
    <row r="30" spans="1:7" x14ac:dyDescent="0.3">
      <c r="A30" s="2" t="s">
        <v>15</v>
      </c>
      <c r="B30" s="104">
        <v>1112025</v>
      </c>
      <c r="C30" s="104">
        <v>1063410</v>
      </c>
      <c r="D30" s="104">
        <v>1890</v>
      </c>
      <c r="E30" s="104">
        <v>0</v>
      </c>
      <c r="F30" s="104">
        <v>0</v>
      </c>
      <c r="G30" s="104">
        <v>46725</v>
      </c>
    </row>
    <row r="31" spans="1:7" x14ac:dyDescent="0.3">
      <c r="A31" s="2" t="s">
        <v>16</v>
      </c>
      <c r="B31" s="104">
        <v>101535</v>
      </c>
      <c r="C31" s="104">
        <v>14385</v>
      </c>
      <c r="D31" s="104">
        <v>210</v>
      </c>
      <c r="E31" s="104">
        <v>0</v>
      </c>
      <c r="F31" s="104">
        <v>0</v>
      </c>
      <c r="G31" s="104">
        <v>86940</v>
      </c>
    </row>
    <row r="32" spans="1:7" x14ac:dyDescent="0.3">
      <c r="A32" s="40" t="s">
        <v>256</v>
      </c>
      <c r="B32" s="106">
        <v>82995506.069999993</v>
      </c>
      <c r="C32" s="106">
        <v>22697192.210000001</v>
      </c>
      <c r="D32" s="106">
        <v>14717493.66</v>
      </c>
      <c r="E32" s="106">
        <v>12654257.57</v>
      </c>
      <c r="F32" s="106">
        <v>30798031.399999999</v>
      </c>
      <c r="G32" s="106">
        <v>2128531.23</v>
      </c>
    </row>
    <row r="34" spans="1:3" x14ac:dyDescent="0.3">
      <c r="A34" s="231" t="str">
        <f>HYPERLINK("#'Vysvetlivky'!A2", "Vysvetlivky ku kategóriám veľkosti podniku")</f>
        <v>Vysvetlivky ku kategóriám veľkosti podniku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42578125" defaultRowHeight="13.2" x14ac:dyDescent="0.3"/>
  <cols>
    <col min="1" max="1" width="11.7109375" customWidth="1"/>
    <col min="2" max="7" width="15.7109375" customWidth="1"/>
  </cols>
  <sheetData>
    <row r="2" spans="1:7" ht="15.6" x14ac:dyDescent="0.3">
      <c r="A2" s="226" t="s">
        <v>259</v>
      </c>
      <c r="B2" s="226"/>
      <c r="C2" s="226"/>
      <c r="D2" s="226"/>
      <c r="E2" s="226"/>
      <c r="F2" s="226"/>
      <c r="G2" s="226"/>
    </row>
    <row r="3" spans="1:7" x14ac:dyDescent="0.3">
      <c r="A3" s="252" t="s">
        <v>247</v>
      </c>
      <c r="B3" s="252"/>
      <c r="C3" s="252"/>
      <c r="D3" s="252"/>
      <c r="E3" s="252"/>
      <c r="F3" s="252"/>
      <c r="G3" s="252"/>
    </row>
    <row r="5" spans="1:7" ht="25.05" customHeight="1" x14ac:dyDescent="0.3">
      <c r="A5" s="230" t="s">
        <v>2</v>
      </c>
      <c r="B5" s="230"/>
      <c r="C5" s="230"/>
      <c r="D5" s="230"/>
      <c r="E5" s="230"/>
      <c r="F5" s="230"/>
      <c r="G5" s="230"/>
    </row>
    <row r="7" spans="1:7" x14ac:dyDescent="0.3">
      <c r="A7" s="235" t="s">
        <v>4</v>
      </c>
      <c r="B7" s="235" t="s">
        <v>248</v>
      </c>
      <c r="C7" s="237" t="s">
        <v>249</v>
      </c>
      <c r="D7" s="237"/>
      <c r="E7" s="237"/>
      <c r="F7" s="237"/>
      <c r="G7" s="237"/>
    </row>
    <row r="8" spans="1:7" x14ac:dyDescent="0.3">
      <c r="A8" s="235"/>
      <c r="B8" s="235"/>
      <c r="C8" s="1" t="s">
        <v>250</v>
      </c>
      <c r="D8" s="1" t="s">
        <v>251</v>
      </c>
      <c r="E8" s="1" t="s">
        <v>252</v>
      </c>
      <c r="F8" s="1" t="s">
        <v>253</v>
      </c>
      <c r="G8" s="1" t="s">
        <v>254</v>
      </c>
    </row>
    <row r="9" spans="1:7" x14ac:dyDescent="0.3">
      <c r="A9" s="253" t="s">
        <v>255</v>
      </c>
      <c r="B9" s="254"/>
      <c r="C9" s="254"/>
      <c r="D9" s="254"/>
      <c r="E9" s="254"/>
      <c r="F9" s="254"/>
      <c r="G9" s="254"/>
    </row>
    <row r="10" spans="1:7" x14ac:dyDescent="0.3">
      <c r="A10" s="2" t="s">
        <v>11</v>
      </c>
      <c r="B10" s="107">
        <v>11266</v>
      </c>
      <c r="C10" s="107">
        <v>8589</v>
      </c>
      <c r="D10" s="107">
        <v>1996</v>
      </c>
      <c r="E10" s="107">
        <v>249</v>
      </c>
      <c r="F10" s="107">
        <v>44</v>
      </c>
      <c r="G10" s="107">
        <v>388</v>
      </c>
    </row>
    <row r="11" spans="1:7" x14ac:dyDescent="0.3">
      <c r="A11" s="2" t="s">
        <v>12</v>
      </c>
      <c r="B11" s="107">
        <v>47540</v>
      </c>
      <c r="C11" s="107">
        <v>45508</v>
      </c>
      <c r="D11" s="107">
        <v>317</v>
      </c>
      <c r="E11" s="107">
        <v>10</v>
      </c>
      <c r="F11" s="107">
        <v>0</v>
      </c>
      <c r="G11" s="107">
        <v>1705</v>
      </c>
    </row>
    <row r="12" spans="1:7" x14ac:dyDescent="0.3">
      <c r="A12" s="2" t="s">
        <v>13</v>
      </c>
      <c r="B12" s="107">
        <v>4547</v>
      </c>
      <c r="C12" s="107">
        <v>3142</v>
      </c>
      <c r="D12" s="107">
        <v>925</v>
      </c>
      <c r="E12" s="107">
        <v>247</v>
      </c>
      <c r="F12" s="107">
        <v>136</v>
      </c>
      <c r="G12" s="107">
        <v>97</v>
      </c>
    </row>
    <row r="13" spans="1:7" x14ac:dyDescent="0.3">
      <c r="A13" s="2" t="s">
        <v>14</v>
      </c>
      <c r="B13" s="107">
        <v>17825</v>
      </c>
      <c r="C13" s="107">
        <v>12423</v>
      </c>
      <c r="D13" s="107">
        <v>3842</v>
      </c>
      <c r="E13" s="107">
        <v>899</v>
      </c>
      <c r="F13" s="107">
        <v>250</v>
      </c>
      <c r="G13" s="107">
        <v>411</v>
      </c>
    </row>
    <row r="14" spans="1:7" x14ac:dyDescent="0.3">
      <c r="A14" s="2" t="s">
        <v>15</v>
      </c>
      <c r="B14" s="107">
        <v>12276</v>
      </c>
      <c r="C14" s="107">
        <v>11748</v>
      </c>
      <c r="D14" s="107">
        <v>18</v>
      </c>
      <c r="E14" s="107">
        <v>0</v>
      </c>
      <c r="F14" s="107">
        <v>0</v>
      </c>
      <c r="G14" s="107">
        <v>510</v>
      </c>
    </row>
    <row r="15" spans="1:7" x14ac:dyDescent="0.3">
      <c r="A15" s="2" t="s">
        <v>16</v>
      </c>
      <c r="B15" s="107">
        <v>1128</v>
      </c>
      <c r="C15" s="107">
        <v>156</v>
      </c>
      <c r="D15" s="107">
        <v>2</v>
      </c>
      <c r="E15" s="107">
        <v>0</v>
      </c>
      <c r="F15" s="107">
        <v>0</v>
      </c>
      <c r="G15" s="107">
        <v>970</v>
      </c>
    </row>
    <row r="16" spans="1:7" x14ac:dyDescent="0.3">
      <c r="A16" s="40" t="s">
        <v>256</v>
      </c>
      <c r="B16" s="109">
        <v>94582</v>
      </c>
      <c r="C16" s="109">
        <v>81566</v>
      </c>
      <c r="D16" s="109">
        <v>7100</v>
      </c>
      <c r="E16" s="109">
        <v>1405</v>
      </c>
      <c r="F16" s="109">
        <v>430</v>
      </c>
      <c r="G16" s="109">
        <v>4081</v>
      </c>
    </row>
    <row r="17" spans="1:7" x14ac:dyDescent="0.3">
      <c r="A17" s="253" t="s">
        <v>257</v>
      </c>
      <c r="B17" s="254"/>
      <c r="C17" s="254"/>
      <c r="D17" s="254"/>
      <c r="E17" s="254"/>
      <c r="F17" s="254"/>
      <c r="G17" s="254"/>
    </row>
    <row r="18" spans="1:7" x14ac:dyDescent="0.3">
      <c r="A18" s="2" t="s">
        <v>11</v>
      </c>
      <c r="B18" s="107">
        <v>56508</v>
      </c>
      <c r="C18" s="107">
        <v>19258</v>
      </c>
      <c r="D18" s="107">
        <v>16078</v>
      </c>
      <c r="E18" s="107">
        <v>9233</v>
      </c>
      <c r="F18" s="107">
        <v>9985</v>
      </c>
      <c r="G18" s="107">
        <v>1954</v>
      </c>
    </row>
    <row r="19" spans="1:7" x14ac:dyDescent="0.3">
      <c r="A19" s="2" t="s">
        <v>12</v>
      </c>
      <c r="B19" s="107">
        <v>47458</v>
      </c>
      <c r="C19" s="107">
        <v>45428</v>
      </c>
      <c r="D19" s="107">
        <v>316</v>
      </c>
      <c r="E19" s="107">
        <v>10</v>
      </c>
      <c r="F19" s="107">
        <v>0</v>
      </c>
      <c r="G19" s="107">
        <v>1704</v>
      </c>
    </row>
    <row r="20" spans="1:7" x14ac:dyDescent="0.3">
      <c r="A20" s="2" t="s">
        <v>13</v>
      </c>
      <c r="B20" s="107">
        <v>103010</v>
      </c>
      <c r="C20" s="107">
        <v>7241</v>
      </c>
      <c r="D20" s="107">
        <v>8306</v>
      </c>
      <c r="E20" s="107">
        <v>11878</v>
      </c>
      <c r="F20" s="107">
        <v>74655</v>
      </c>
      <c r="G20" s="107">
        <v>930</v>
      </c>
    </row>
    <row r="21" spans="1:7" x14ac:dyDescent="0.3">
      <c r="A21" s="2" t="s">
        <v>14</v>
      </c>
      <c r="B21" s="107">
        <v>245215</v>
      </c>
      <c r="C21" s="107">
        <v>33055</v>
      </c>
      <c r="D21" s="107">
        <v>48993</v>
      </c>
      <c r="E21" s="107">
        <v>62365</v>
      </c>
      <c r="F21" s="107">
        <v>93960</v>
      </c>
      <c r="G21" s="107">
        <v>6842</v>
      </c>
    </row>
    <row r="22" spans="1:7" x14ac:dyDescent="0.3">
      <c r="A22" s="2" t="s">
        <v>15</v>
      </c>
      <c r="B22" s="107">
        <v>12266</v>
      </c>
      <c r="C22" s="107">
        <v>11738</v>
      </c>
      <c r="D22" s="107">
        <v>18</v>
      </c>
      <c r="E22" s="107">
        <v>0</v>
      </c>
      <c r="F22" s="107">
        <v>0</v>
      </c>
      <c r="G22" s="107">
        <v>510</v>
      </c>
    </row>
    <row r="23" spans="1:7" x14ac:dyDescent="0.3">
      <c r="A23" s="2" t="s">
        <v>16</v>
      </c>
      <c r="B23" s="107">
        <v>1127</v>
      </c>
      <c r="C23" s="107">
        <v>156</v>
      </c>
      <c r="D23" s="107">
        <v>2</v>
      </c>
      <c r="E23" s="107">
        <v>0</v>
      </c>
      <c r="F23" s="107">
        <v>0</v>
      </c>
      <c r="G23" s="107">
        <v>969</v>
      </c>
    </row>
    <row r="24" spans="1:7" x14ac:dyDescent="0.3">
      <c r="A24" s="40" t="s">
        <v>256</v>
      </c>
      <c r="B24" s="109">
        <v>465584</v>
      </c>
      <c r="C24" s="109">
        <v>116876</v>
      </c>
      <c r="D24" s="109">
        <v>73713</v>
      </c>
      <c r="E24" s="109">
        <v>83486</v>
      </c>
      <c r="F24" s="109">
        <v>178600</v>
      </c>
      <c r="G24" s="109">
        <v>12909</v>
      </c>
    </row>
    <row r="25" spans="1:7" x14ac:dyDescent="0.3">
      <c r="A25" s="253" t="s">
        <v>258</v>
      </c>
      <c r="B25" s="254"/>
      <c r="C25" s="254"/>
      <c r="D25" s="254"/>
      <c r="E25" s="254"/>
      <c r="F25" s="254"/>
      <c r="G25" s="254"/>
    </row>
    <row r="26" spans="1:7" x14ac:dyDescent="0.3">
      <c r="A26" s="2" t="s">
        <v>11</v>
      </c>
      <c r="B26" s="108">
        <v>28027678.030000001</v>
      </c>
      <c r="C26" s="108">
        <v>7581750.0599999996</v>
      </c>
      <c r="D26" s="108">
        <v>8349089.3300000001</v>
      </c>
      <c r="E26" s="108">
        <v>5582073.6900000004</v>
      </c>
      <c r="F26" s="108">
        <v>5588600.5199999996</v>
      </c>
      <c r="G26" s="108">
        <v>926164.43</v>
      </c>
    </row>
    <row r="27" spans="1:7" x14ac:dyDescent="0.3">
      <c r="A27" s="2" t="s">
        <v>12</v>
      </c>
      <c r="B27" s="108">
        <v>22362883.260000002</v>
      </c>
      <c r="C27" s="108">
        <v>21400921.850000001</v>
      </c>
      <c r="D27" s="108">
        <v>146471.41</v>
      </c>
      <c r="E27" s="108">
        <v>4320</v>
      </c>
      <c r="F27" s="108">
        <v>0</v>
      </c>
      <c r="G27" s="108">
        <v>811170</v>
      </c>
    </row>
    <row r="28" spans="1:7" x14ac:dyDescent="0.3">
      <c r="A28" s="2" t="s">
        <v>13</v>
      </c>
      <c r="B28" s="108">
        <v>44086520.020000003</v>
      </c>
      <c r="C28" s="108">
        <v>3197216.39</v>
      </c>
      <c r="D28" s="108">
        <v>3944364.16</v>
      </c>
      <c r="E28" s="108">
        <v>5204040.04</v>
      </c>
      <c r="F28" s="108">
        <v>31328180.670000002</v>
      </c>
      <c r="G28" s="108">
        <v>412718.76</v>
      </c>
    </row>
    <row r="29" spans="1:7" x14ac:dyDescent="0.3">
      <c r="A29" s="2" t="s">
        <v>14</v>
      </c>
      <c r="B29" s="108">
        <v>79674663.280000001</v>
      </c>
      <c r="C29" s="108">
        <v>10139927.560000001</v>
      </c>
      <c r="D29" s="108">
        <v>15526068.5</v>
      </c>
      <c r="E29" s="108">
        <v>18872774.91</v>
      </c>
      <c r="F29" s="108">
        <v>32682416.100000001</v>
      </c>
      <c r="G29" s="108">
        <v>2453476.21</v>
      </c>
    </row>
    <row r="30" spans="1:7" x14ac:dyDescent="0.3">
      <c r="A30" s="2" t="s">
        <v>15</v>
      </c>
      <c r="B30" s="108">
        <v>2580285</v>
      </c>
      <c r="C30" s="108">
        <v>2468970</v>
      </c>
      <c r="D30" s="108">
        <v>3780</v>
      </c>
      <c r="E30" s="108">
        <v>0</v>
      </c>
      <c r="F30" s="108">
        <v>0</v>
      </c>
      <c r="G30" s="108">
        <v>107535</v>
      </c>
    </row>
    <row r="31" spans="1:7" x14ac:dyDescent="0.3">
      <c r="A31" s="2" t="s">
        <v>16</v>
      </c>
      <c r="B31" s="108">
        <v>236985</v>
      </c>
      <c r="C31" s="108">
        <v>32760</v>
      </c>
      <c r="D31" s="108">
        <v>420</v>
      </c>
      <c r="E31" s="108">
        <v>0</v>
      </c>
      <c r="F31" s="108">
        <v>0</v>
      </c>
      <c r="G31" s="108">
        <v>203805</v>
      </c>
    </row>
    <row r="32" spans="1:7" x14ac:dyDescent="0.3">
      <c r="A32" s="40" t="s">
        <v>256</v>
      </c>
      <c r="B32" s="110">
        <v>176969014.59</v>
      </c>
      <c r="C32" s="110">
        <v>44821545.859999999</v>
      </c>
      <c r="D32" s="110">
        <v>27970193.399999999</v>
      </c>
      <c r="E32" s="110">
        <v>29663208.640000001</v>
      </c>
      <c r="F32" s="110">
        <v>69599197.290000007</v>
      </c>
      <c r="G32" s="110">
        <v>4914869.4000000004</v>
      </c>
    </row>
    <row r="34" spans="1:3" x14ac:dyDescent="0.3">
      <c r="A34" s="231" t="str">
        <f>HYPERLINK("#'Vysvetlivky'!A2", "Vysvetlivky ku kategóriám veľkosti podniku")</f>
        <v>Vysvetlivky ku kategóriám veľkosti podniku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42578125" defaultRowHeight="13.2" x14ac:dyDescent="0.3"/>
  <cols>
    <col min="1" max="1" width="11.7109375" customWidth="1"/>
    <col min="2" max="7" width="15.7109375" customWidth="1"/>
  </cols>
  <sheetData>
    <row r="2" spans="1:7" ht="15.6" x14ac:dyDescent="0.3">
      <c r="A2" s="226" t="s">
        <v>260</v>
      </c>
      <c r="B2" s="226"/>
      <c r="C2" s="226"/>
      <c r="D2" s="226"/>
      <c r="E2" s="226"/>
      <c r="F2" s="226"/>
      <c r="G2" s="226"/>
    </row>
    <row r="3" spans="1:7" x14ac:dyDescent="0.3">
      <c r="A3" s="252" t="s">
        <v>247</v>
      </c>
      <c r="B3" s="252"/>
      <c r="C3" s="252"/>
      <c r="D3" s="252"/>
      <c r="E3" s="252"/>
      <c r="F3" s="252"/>
      <c r="G3" s="252"/>
    </row>
    <row r="5" spans="1:7" ht="25.05" customHeight="1" x14ac:dyDescent="0.3">
      <c r="A5" s="230" t="s">
        <v>2</v>
      </c>
      <c r="B5" s="230"/>
      <c r="C5" s="230"/>
      <c r="D5" s="230"/>
      <c r="E5" s="230"/>
      <c r="F5" s="230"/>
      <c r="G5" s="230"/>
    </row>
    <row r="7" spans="1:7" x14ac:dyDescent="0.3">
      <c r="A7" s="235" t="s">
        <v>4</v>
      </c>
      <c r="B7" s="235" t="s">
        <v>248</v>
      </c>
      <c r="C7" s="237" t="s">
        <v>249</v>
      </c>
      <c r="D7" s="237"/>
      <c r="E7" s="237"/>
      <c r="F7" s="237"/>
      <c r="G7" s="237"/>
    </row>
    <row r="8" spans="1:7" x14ac:dyDescent="0.3">
      <c r="A8" s="235"/>
      <c r="B8" s="235"/>
      <c r="C8" s="1" t="s">
        <v>250</v>
      </c>
      <c r="D8" s="1" t="s">
        <v>251</v>
      </c>
      <c r="E8" s="1" t="s">
        <v>252</v>
      </c>
      <c r="F8" s="1" t="s">
        <v>253</v>
      </c>
      <c r="G8" s="1" t="s">
        <v>254</v>
      </c>
    </row>
    <row r="9" spans="1:7" x14ac:dyDescent="0.3">
      <c r="A9" s="253" t="s">
        <v>255</v>
      </c>
      <c r="B9" s="254"/>
      <c r="C9" s="254"/>
      <c r="D9" s="254"/>
      <c r="E9" s="254"/>
      <c r="F9" s="254"/>
      <c r="G9" s="254"/>
    </row>
    <row r="10" spans="1:7" x14ac:dyDescent="0.3">
      <c r="A10" s="2" t="s">
        <v>11</v>
      </c>
      <c r="B10" s="111">
        <v>4050</v>
      </c>
      <c r="C10" s="111">
        <v>2877</v>
      </c>
      <c r="D10" s="111">
        <v>853</v>
      </c>
      <c r="E10" s="111">
        <v>141</v>
      </c>
      <c r="F10" s="111">
        <v>33</v>
      </c>
      <c r="G10" s="111">
        <v>146</v>
      </c>
    </row>
    <row r="11" spans="1:7" x14ac:dyDescent="0.3">
      <c r="A11" s="2" t="s">
        <v>12</v>
      </c>
      <c r="B11" s="111">
        <v>41504</v>
      </c>
      <c r="C11" s="111">
        <v>39790</v>
      </c>
      <c r="D11" s="111">
        <v>271</v>
      </c>
      <c r="E11" s="111">
        <v>11</v>
      </c>
      <c r="F11" s="111">
        <v>1</v>
      </c>
      <c r="G11" s="111">
        <v>1431</v>
      </c>
    </row>
    <row r="12" spans="1:7" x14ac:dyDescent="0.3">
      <c r="A12" s="2" t="s">
        <v>13</v>
      </c>
      <c r="B12" s="111">
        <v>4477</v>
      </c>
      <c r="C12" s="111">
        <v>2961</v>
      </c>
      <c r="D12" s="111">
        <v>977</v>
      </c>
      <c r="E12" s="111">
        <v>301</v>
      </c>
      <c r="F12" s="111">
        <v>162</v>
      </c>
      <c r="G12" s="111">
        <v>76</v>
      </c>
    </row>
    <row r="13" spans="1:7" x14ac:dyDescent="0.3">
      <c r="A13" s="2" t="s">
        <v>14</v>
      </c>
      <c r="B13" s="111">
        <v>17606</v>
      </c>
      <c r="C13" s="111">
        <v>12284</v>
      </c>
      <c r="D13" s="111">
        <v>3844</v>
      </c>
      <c r="E13" s="111">
        <v>876</v>
      </c>
      <c r="F13" s="111">
        <v>253</v>
      </c>
      <c r="G13" s="111">
        <v>349</v>
      </c>
    </row>
    <row r="14" spans="1:7" x14ac:dyDescent="0.3">
      <c r="A14" s="2" t="s">
        <v>15</v>
      </c>
      <c r="B14" s="111">
        <v>8654</v>
      </c>
      <c r="C14" s="111">
        <v>8301</v>
      </c>
      <c r="D14" s="111">
        <v>12</v>
      </c>
      <c r="E14" s="111">
        <v>0</v>
      </c>
      <c r="F14" s="111">
        <v>1</v>
      </c>
      <c r="G14" s="111">
        <v>340</v>
      </c>
    </row>
    <row r="15" spans="1:7" x14ac:dyDescent="0.3">
      <c r="A15" s="2" t="s">
        <v>16</v>
      </c>
      <c r="B15" s="111">
        <v>967</v>
      </c>
      <c r="C15" s="111">
        <v>112</v>
      </c>
      <c r="D15" s="111">
        <v>2</v>
      </c>
      <c r="E15" s="111">
        <v>0</v>
      </c>
      <c r="F15" s="111">
        <v>0</v>
      </c>
      <c r="G15" s="111">
        <v>853</v>
      </c>
    </row>
    <row r="16" spans="1:7" x14ac:dyDescent="0.3">
      <c r="A16" s="40" t="s">
        <v>256</v>
      </c>
      <c r="B16" s="113">
        <v>77258</v>
      </c>
      <c r="C16" s="113">
        <v>66325</v>
      </c>
      <c r="D16" s="113">
        <v>5959</v>
      </c>
      <c r="E16" s="113">
        <v>1329</v>
      </c>
      <c r="F16" s="113">
        <v>450</v>
      </c>
      <c r="G16" s="113">
        <v>3195</v>
      </c>
    </row>
    <row r="17" spans="1:7" x14ac:dyDescent="0.3">
      <c r="A17" s="253" t="s">
        <v>257</v>
      </c>
      <c r="B17" s="254"/>
      <c r="C17" s="254"/>
      <c r="D17" s="254"/>
      <c r="E17" s="254"/>
      <c r="F17" s="254"/>
      <c r="G17" s="254"/>
    </row>
    <row r="18" spans="1:7" x14ac:dyDescent="0.3">
      <c r="A18" s="2" t="s">
        <v>11</v>
      </c>
      <c r="B18" s="111">
        <v>24752</v>
      </c>
      <c r="C18" s="111">
        <v>6821</v>
      </c>
      <c r="D18" s="111">
        <v>6943</v>
      </c>
      <c r="E18" s="111">
        <v>5098</v>
      </c>
      <c r="F18" s="111">
        <v>4943</v>
      </c>
      <c r="G18" s="111">
        <v>947</v>
      </c>
    </row>
    <row r="19" spans="1:7" x14ac:dyDescent="0.3">
      <c r="A19" s="2" t="s">
        <v>12</v>
      </c>
      <c r="B19" s="111">
        <v>41435</v>
      </c>
      <c r="C19" s="111">
        <v>39721</v>
      </c>
      <c r="D19" s="111">
        <v>271</v>
      </c>
      <c r="E19" s="111">
        <v>11</v>
      </c>
      <c r="F19" s="111">
        <v>1</v>
      </c>
      <c r="G19" s="111">
        <v>1431</v>
      </c>
    </row>
    <row r="20" spans="1:7" x14ac:dyDescent="0.3">
      <c r="A20" s="2" t="s">
        <v>13</v>
      </c>
      <c r="B20" s="111">
        <v>109455</v>
      </c>
      <c r="C20" s="111">
        <v>6944</v>
      </c>
      <c r="D20" s="111">
        <v>9038</v>
      </c>
      <c r="E20" s="111">
        <v>15409</v>
      </c>
      <c r="F20" s="111">
        <v>77085</v>
      </c>
      <c r="G20" s="111">
        <v>979</v>
      </c>
    </row>
    <row r="21" spans="1:7" x14ac:dyDescent="0.3">
      <c r="A21" s="2" t="s">
        <v>14</v>
      </c>
      <c r="B21" s="111">
        <v>273719</v>
      </c>
      <c r="C21" s="111">
        <v>36762</v>
      </c>
      <c r="D21" s="111">
        <v>73110</v>
      </c>
      <c r="E21" s="111">
        <v>59168</v>
      </c>
      <c r="F21" s="111">
        <v>97978</v>
      </c>
      <c r="G21" s="111">
        <v>6701</v>
      </c>
    </row>
    <row r="22" spans="1:7" x14ac:dyDescent="0.3">
      <c r="A22" s="2" t="s">
        <v>15</v>
      </c>
      <c r="B22" s="111">
        <v>8650</v>
      </c>
      <c r="C22" s="111">
        <v>8297</v>
      </c>
      <c r="D22" s="111">
        <v>12</v>
      </c>
      <c r="E22" s="111">
        <v>0</v>
      </c>
      <c r="F22" s="111">
        <v>1</v>
      </c>
      <c r="G22" s="111">
        <v>340</v>
      </c>
    </row>
    <row r="23" spans="1:7" x14ac:dyDescent="0.3">
      <c r="A23" s="2" t="s">
        <v>16</v>
      </c>
      <c r="B23" s="111">
        <v>967</v>
      </c>
      <c r="C23" s="111">
        <v>112</v>
      </c>
      <c r="D23" s="111">
        <v>2</v>
      </c>
      <c r="E23" s="111">
        <v>0</v>
      </c>
      <c r="F23" s="111">
        <v>0</v>
      </c>
      <c r="G23" s="111">
        <v>853</v>
      </c>
    </row>
    <row r="24" spans="1:7" x14ac:dyDescent="0.3">
      <c r="A24" s="40" t="s">
        <v>256</v>
      </c>
      <c r="B24" s="113">
        <v>458978</v>
      </c>
      <c r="C24" s="113">
        <v>98657</v>
      </c>
      <c r="D24" s="113">
        <v>89376</v>
      </c>
      <c r="E24" s="113">
        <v>79686</v>
      </c>
      <c r="F24" s="113">
        <v>180008</v>
      </c>
      <c r="G24" s="113">
        <v>11251</v>
      </c>
    </row>
    <row r="25" spans="1:7" x14ac:dyDescent="0.3">
      <c r="A25" s="253" t="s">
        <v>258</v>
      </c>
      <c r="B25" s="254"/>
      <c r="C25" s="254"/>
      <c r="D25" s="254"/>
      <c r="E25" s="254"/>
      <c r="F25" s="254"/>
      <c r="G25" s="254"/>
    </row>
    <row r="26" spans="1:7" x14ac:dyDescent="0.3">
      <c r="A26" s="2" t="s">
        <v>11</v>
      </c>
      <c r="B26" s="112">
        <v>10343572</v>
      </c>
      <c r="C26" s="112">
        <v>2425865.31</v>
      </c>
      <c r="D26" s="112">
        <v>3148526.52</v>
      </c>
      <c r="E26" s="112">
        <v>2421205.88</v>
      </c>
      <c r="F26" s="112">
        <v>1980722.33</v>
      </c>
      <c r="G26" s="112">
        <v>367251.96</v>
      </c>
    </row>
    <row r="27" spans="1:7" x14ac:dyDescent="0.3">
      <c r="A27" s="2" t="s">
        <v>12</v>
      </c>
      <c r="B27" s="112">
        <v>18571621.850000001</v>
      </c>
      <c r="C27" s="112">
        <v>17826151.850000001</v>
      </c>
      <c r="D27" s="112">
        <v>102300</v>
      </c>
      <c r="E27" s="112">
        <v>4020</v>
      </c>
      <c r="F27" s="112">
        <v>540</v>
      </c>
      <c r="G27" s="112">
        <v>638610</v>
      </c>
    </row>
    <row r="28" spans="1:7" x14ac:dyDescent="0.3">
      <c r="A28" s="2" t="s">
        <v>13</v>
      </c>
      <c r="B28" s="112">
        <v>41461897.960000001</v>
      </c>
      <c r="C28" s="112">
        <v>2734657.03</v>
      </c>
      <c r="D28" s="112">
        <v>3882657.91</v>
      </c>
      <c r="E28" s="112">
        <v>6127483.0800000001</v>
      </c>
      <c r="F28" s="112">
        <v>28459414.82</v>
      </c>
      <c r="G28" s="112">
        <v>257685.12</v>
      </c>
    </row>
    <row r="29" spans="1:7" x14ac:dyDescent="0.3">
      <c r="A29" s="2" t="s">
        <v>14</v>
      </c>
      <c r="B29" s="112">
        <v>73599805.640000001</v>
      </c>
      <c r="C29" s="112">
        <v>9773378.4299999997</v>
      </c>
      <c r="D29" s="112">
        <v>15217047.73</v>
      </c>
      <c r="E29" s="112">
        <v>17433842.600000001</v>
      </c>
      <c r="F29" s="112">
        <v>28902259.550000001</v>
      </c>
      <c r="G29" s="112">
        <v>2273277.33</v>
      </c>
    </row>
    <row r="30" spans="1:7" x14ac:dyDescent="0.3">
      <c r="A30" s="2" t="s">
        <v>15</v>
      </c>
      <c r="B30" s="112">
        <v>1818150</v>
      </c>
      <c r="C30" s="112">
        <v>1744020</v>
      </c>
      <c r="D30" s="112">
        <v>2520</v>
      </c>
      <c r="E30" s="112">
        <v>0</v>
      </c>
      <c r="F30" s="112">
        <v>210</v>
      </c>
      <c r="G30" s="112">
        <v>71400</v>
      </c>
    </row>
    <row r="31" spans="1:7" x14ac:dyDescent="0.3">
      <c r="A31" s="2" t="s">
        <v>16</v>
      </c>
      <c r="B31" s="112">
        <v>203025</v>
      </c>
      <c r="C31" s="112">
        <v>23520</v>
      </c>
      <c r="D31" s="112">
        <v>420</v>
      </c>
      <c r="E31" s="112">
        <v>0</v>
      </c>
      <c r="F31" s="112">
        <v>0</v>
      </c>
      <c r="G31" s="112">
        <v>179085</v>
      </c>
    </row>
    <row r="32" spans="1:7" x14ac:dyDescent="0.3">
      <c r="A32" s="40" t="s">
        <v>256</v>
      </c>
      <c r="B32" s="114">
        <v>145998072.44999999</v>
      </c>
      <c r="C32" s="114">
        <v>34527592.619999997</v>
      </c>
      <c r="D32" s="114">
        <v>22353472.16</v>
      </c>
      <c r="E32" s="114">
        <v>25986551.559999999</v>
      </c>
      <c r="F32" s="114">
        <v>59343146.700000003</v>
      </c>
      <c r="G32" s="114">
        <v>3787309.41</v>
      </c>
    </row>
    <row r="34" spans="1:3" x14ac:dyDescent="0.3">
      <c r="A34" s="231" t="str">
        <f>HYPERLINK("#'Vysvetlivky'!A2", "Vysvetlivky ku kategóriám veľkosti podniku")</f>
        <v>Vysvetlivky ku kategóriám veľkosti podniku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42578125" defaultRowHeight="13.2" x14ac:dyDescent="0.3"/>
  <cols>
    <col min="1" max="1" width="11.7109375" customWidth="1"/>
    <col min="2" max="7" width="15.7109375" customWidth="1"/>
  </cols>
  <sheetData>
    <row r="2" spans="1:7" ht="15.6" x14ac:dyDescent="0.3">
      <c r="A2" s="226" t="s">
        <v>261</v>
      </c>
      <c r="B2" s="226"/>
      <c r="C2" s="226"/>
      <c r="D2" s="226"/>
      <c r="E2" s="226"/>
      <c r="F2" s="226"/>
      <c r="G2" s="226"/>
    </row>
    <row r="3" spans="1:7" x14ac:dyDescent="0.3">
      <c r="A3" s="252" t="s">
        <v>247</v>
      </c>
      <c r="B3" s="252"/>
      <c r="C3" s="252"/>
      <c r="D3" s="252"/>
      <c r="E3" s="252"/>
      <c r="F3" s="252"/>
      <c r="G3" s="252"/>
    </row>
    <row r="5" spans="1:7" ht="25.05" customHeight="1" x14ac:dyDescent="0.3">
      <c r="A5" s="230" t="s">
        <v>2</v>
      </c>
      <c r="B5" s="230"/>
      <c r="C5" s="230"/>
      <c r="D5" s="230"/>
      <c r="E5" s="230"/>
      <c r="F5" s="230"/>
      <c r="G5" s="230"/>
    </row>
    <row r="7" spans="1:7" x14ac:dyDescent="0.3">
      <c r="A7" s="235" t="s">
        <v>4</v>
      </c>
      <c r="B7" s="235" t="s">
        <v>248</v>
      </c>
      <c r="C7" s="237" t="s">
        <v>249</v>
      </c>
      <c r="D7" s="237"/>
      <c r="E7" s="237"/>
      <c r="F7" s="237"/>
      <c r="G7" s="237"/>
    </row>
    <row r="8" spans="1:7" x14ac:dyDescent="0.3">
      <c r="A8" s="235"/>
      <c r="B8" s="235"/>
      <c r="C8" s="1" t="s">
        <v>250</v>
      </c>
      <c r="D8" s="1" t="s">
        <v>251</v>
      </c>
      <c r="E8" s="1" t="s">
        <v>252</v>
      </c>
      <c r="F8" s="1" t="s">
        <v>253</v>
      </c>
      <c r="G8" s="1" t="s">
        <v>254</v>
      </c>
    </row>
    <row r="9" spans="1:7" x14ac:dyDescent="0.3">
      <c r="A9" s="253" t="s">
        <v>255</v>
      </c>
      <c r="B9" s="254"/>
      <c r="C9" s="254"/>
      <c r="D9" s="254"/>
      <c r="E9" s="254"/>
      <c r="F9" s="254"/>
      <c r="G9" s="254"/>
    </row>
    <row r="10" spans="1:7" x14ac:dyDescent="0.3">
      <c r="A10" s="2" t="s">
        <v>11</v>
      </c>
      <c r="B10" s="115">
        <v>350</v>
      </c>
      <c r="C10" s="115">
        <v>248</v>
      </c>
      <c r="D10" s="115">
        <v>66</v>
      </c>
      <c r="E10" s="115">
        <v>18</v>
      </c>
      <c r="F10" s="115">
        <v>3</v>
      </c>
      <c r="G10" s="115">
        <v>15</v>
      </c>
    </row>
    <row r="11" spans="1:7" x14ac:dyDescent="0.3">
      <c r="A11" s="2" t="s">
        <v>12</v>
      </c>
      <c r="B11" s="115">
        <v>30009</v>
      </c>
      <c r="C11" s="115">
        <v>28839</v>
      </c>
      <c r="D11" s="115">
        <v>151</v>
      </c>
      <c r="E11" s="115">
        <v>6</v>
      </c>
      <c r="F11" s="115">
        <v>1</v>
      </c>
      <c r="G11" s="115">
        <v>1012</v>
      </c>
    </row>
    <row r="12" spans="1:7" x14ac:dyDescent="0.3">
      <c r="A12" s="2" t="s">
        <v>13</v>
      </c>
      <c r="B12" s="115">
        <v>3247</v>
      </c>
      <c r="C12" s="115">
        <v>2076</v>
      </c>
      <c r="D12" s="115">
        <v>732</v>
      </c>
      <c r="E12" s="115">
        <v>242</v>
      </c>
      <c r="F12" s="115">
        <v>148</v>
      </c>
      <c r="G12" s="115">
        <v>49</v>
      </c>
    </row>
    <row r="13" spans="1:7" x14ac:dyDescent="0.3">
      <c r="A13" s="2" t="s">
        <v>14</v>
      </c>
      <c r="B13" s="115">
        <v>12210</v>
      </c>
      <c r="C13" s="115">
        <v>8534</v>
      </c>
      <c r="D13" s="115">
        <v>2689</v>
      </c>
      <c r="E13" s="115">
        <v>593</v>
      </c>
      <c r="F13" s="115">
        <v>162</v>
      </c>
      <c r="G13" s="115">
        <v>232</v>
      </c>
    </row>
    <row r="14" spans="1:7" x14ac:dyDescent="0.3">
      <c r="A14" s="2" t="s">
        <v>15</v>
      </c>
      <c r="B14" s="115">
        <v>5980</v>
      </c>
      <c r="C14" s="115">
        <v>5741</v>
      </c>
      <c r="D14" s="115">
        <v>13</v>
      </c>
      <c r="E14" s="115">
        <v>0</v>
      </c>
      <c r="F14" s="115">
        <v>1</v>
      </c>
      <c r="G14" s="115">
        <v>225</v>
      </c>
    </row>
    <row r="15" spans="1:7" x14ac:dyDescent="0.3">
      <c r="A15" s="2" t="s">
        <v>16</v>
      </c>
      <c r="B15" s="115">
        <v>681</v>
      </c>
      <c r="C15" s="115">
        <v>70</v>
      </c>
      <c r="D15" s="115">
        <v>2</v>
      </c>
      <c r="E15" s="115">
        <v>0</v>
      </c>
      <c r="F15" s="115">
        <v>0</v>
      </c>
      <c r="G15" s="115">
        <v>609</v>
      </c>
    </row>
    <row r="16" spans="1:7" x14ac:dyDescent="0.3">
      <c r="A16" s="40" t="s">
        <v>256</v>
      </c>
      <c r="B16" s="117">
        <v>52477</v>
      </c>
      <c r="C16" s="117">
        <v>45508</v>
      </c>
      <c r="D16" s="117">
        <v>3653</v>
      </c>
      <c r="E16" s="117">
        <v>859</v>
      </c>
      <c r="F16" s="117">
        <v>315</v>
      </c>
      <c r="G16" s="117">
        <v>2142</v>
      </c>
    </row>
    <row r="17" spans="1:7" x14ac:dyDescent="0.3">
      <c r="A17" s="253" t="s">
        <v>257</v>
      </c>
      <c r="B17" s="254"/>
      <c r="C17" s="254"/>
      <c r="D17" s="254"/>
      <c r="E17" s="254"/>
      <c r="F17" s="254"/>
      <c r="G17" s="254"/>
    </row>
    <row r="18" spans="1:7" x14ac:dyDescent="0.3">
      <c r="A18" s="2" t="s">
        <v>11</v>
      </c>
      <c r="B18" s="115">
        <v>2106</v>
      </c>
      <c r="C18" s="115">
        <v>556</v>
      </c>
      <c r="D18" s="115">
        <v>420</v>
      </c>
      <c r="E18" s="115">
        <v>427</v>
      </c>
      <c r="F18" s="115">
        <v>263</v>
      </c>
      <c r="G18" s="115">
        <v>440</v>
      </c>
    </row>
    <row r="19" spans="1:7" x14ac:dyDescent="0.3">
      <c r="A19" s="2" t="s">
        <v>12</v>
      </c>
      <c r="B19" s="115">
        <v>29937</v>
      </c>
      <c r="C19" s="115">
        <v>28771</v>
      </c>
      <c r="D19" s="115">
        <v>151</v>
      </c>
      <c r="E19" s="115">
        <v>6</v>
      </c>
      <c r="F19" s="115">
        <v>1</v>
      </c>
      <c r="G19" s="115">
        <v>1008</v>
      </c>
    </row>
    <row r="20" spans="1:7" x14ac:dyDescent="0.3">
      <c r="A20" s="2" t="s">
        <v>13</v>
      </c>
      <c r="B20" s="115">
        <v>79413</v>
      </c>
      <c r="C20" s="115">
        <v>5190</v>
      </c>
      <c r="D20" s="115">
        <v>7148</v>
      </c>
      <c r="E20" s="115">
        <v>11733</v>
      </c>
      <c r="F20" s="115">
        <v>54457</v>
      </c>
      <c r="G20" s="115">
        <v>885</v>
      </c>
    </row>
    <row r="21" spans="1:7" x14ac:dyDescent="0.3">
      <c r="A21" s="2" t="s">
        <v>14</v>
      </c>
      <c r="B21" s="115">
        <v>159550</v>
      </c>
      <c r="C21" s="115">
        <v>22924</v>
      </c>
      <c r="D21" s="115">
        <v>34816</v>
      </c>
      <c r="E21" s="115">
        <v>40159</v>
      </c>
      <c r="F21" s="115">
        <v>59032</v>
      </c>
      <c r="G21" s="115">
        <v>2619</v>
      </c>
    </row>
    <row r="22" spans="1:7" x14ac:dyDescent="0.3">
      <c r="A22" s="2" t="s">
        <v>15</v>
      </c>
      <c r="B22" s="115">
        <v>5977</v>
      </c>
      <c r="C22" s="115">
        <v>5738</v>
      </c>
      <c r="D22" s="115">
        <v>13</v>
      </c>
      <c r="E22" s="115">
        <v>0</v>
      </c>
      <c r="F22" s="115">
        <v>1</v>
      </c>
      <c r="G22" s="115">
        <v>225</v>
      </c>
    </row>
    <row r="23" spans="1:7" x14ac:dyDescent="0.3">
      <c r="A23" s="2" t="s">
        <v>16</v>
      </c>
      <c r="B23" s="115">
        <v>681</v>
      </c>
      <c r="C23" s="115">
        <v>70</v>
      </c>
      <c r="D23" s="115">
        <v>2</v>
      </c>
      <c r="E23" s="115">
        <v>0</v>
      </c>
      <c r="F23" s="115">
        <v>0</v>
      </c>
      <c r="G23" s="115">
        <v>609</v>
      </c>
    </row>
    <row r="24" spans="1:7" x14ac:dyDescent="0.3">
      <c r="A24" s="40" t="s">
        <v>256</v>
      </c>
      <c r="B24" s="117">
        <v>277664</v>
      </c>
      <c r="C24" s="117">
        <v>63249</v>
      </c>
      <c r="D24" s="117">
        <v>42550</v>
      </c>
      <c r="E24" s="117">
        <v>52325</v>
      </c>
      <c r="F24" s="117">
        <v>113754</v>
      </c>
      <c r="G24" s="117">
        <v>5786</v>
      </c>
    </row>
    <row r="25" spans="1:7" x14ac:dyDescent="0.3">
      <c r="A25" s="253" t="s">
        <v>258</v>
      </c>
      <c r="B25" s="254"/>
      <c r="C25" s="254"/>
      <c r="D25" s="254"/>
      <c r="E25" s="254"/>
      <c r="F25" s="254"/>
      <c r="G25" s="254"/>
    </row>
    <row r="26" spans="1:7" x14ac:dyDescent="0.3">
      <c r="A26" s="2" t="s">
        <v>11</v>
      </c>
      <c r="B26" s="116">
        <v>809073.32</v>
      </c>
      <c r="C26" s="116">
        <v>221173.13</v>
      </c>
      <c r="D26" s="116">
        <v>160961.13</v>
      </c>
      <c r="E26" s="116">
        <v>263178.07</v>
      </c>
      <c r="F26" s="116">
        <v>63501.09</v>
      </c>
      <c r="G26" s="116">
        <v>100259.9</v>
      </c>
    </row>
    <row r="27" spans="1:7" x14ac:dyDescent="0.3">
      <c r="A27" s="2" t="s">
        <v>12</v>
      </c>
      <c r="B27" s="116">
        <v>13097404.17</v>
      </c>
      <c r="C27" s="116">
        <v>12603304.17</v>
      </c>
      <c r="D27" s="116">
        <v>49020</v>
      </c>
      <c r="E27" s="116">
        <v>2280</v>
      </c>
      <c r="F27" s="116">
        <v>420</v>
      </c>
      <c r="G27" s="116">
        <v>442380</v>
      </c>
    </row>
    <row r="28" spans="1:7" x14ac:dyDescent="0.3">
      <c r="A28" s="2" t="s">
        <v>13</v>
      </c>
      <c r="B28" s="116">
        <v>24685093.16</v>
      </c>
      <c r="C28" s="116">
        <v>2276450.23</v>
      </c>
      <c r="D28" s="116">
        <v>3114652.88</v>
      </c>
      <c r="E28" s="116">
        <v>4121249.71</v>
      </c>
      <c r="F28" s="116">
        <v>14910654.43</v>
      </c>
      <c r="G28" s="116">
        <v>262085.91</v>
      </c>
    </row>
    <row r="29" spans="1:7" x14ac:dyDescent="0.3">
      <c r="A29" s="2" t="s">
        <v>14</v>
      </c>
      <c r="B29" s="116">
        <v>40903064.770000003</v>
      </c>
      <c r="C29" s="116">
        <v>6525106.7300000004</v>
      </c>
      <c r="D29" s="116">
        <v>9989139.0399999991</v>
      </c>
      <c r="E29" s="116">
        <v>10372589.390000001</v>
      </c>
      <c r="F29" s="116">
        <v>13323890.210000001</v>
      </c>
      <c r="G29" s="116">
        <v>692339.4</v>
      </c>
    </row>
    <row r="30" spans="1:7" x14ac:dyDescent="0.3">
      <c r="A30" s="2" t="s">
        <v>15</v>
      </c>
      <c r="B30" s="116">
        <v>1256760</v>
      </c>
      <c r="C30" s="116">
        <v>1206240</v>
      </c>
      <c r="D30" s="116">
        <v>2730</v>
      </c>
      <c r="E30" s="116">
        <v>0</v>
      </c>
      <c r="F30" s="116">
        <v>210</v>
      </c>
      <c r="G30" s="116">
        <v>47580</v>
      </c>
    </row>
    <row r="31" spans="1:7" x14ac:dyDescent="0.3">
      <c r="A31" s="2" t="s">
        <v>16</v>
      </c>
      <c r="B31" s="116">
        <v>143010</v>
      </c>
      <c r="C31" s="116">
        <v>14700</v>
      </c>
      <c r="D31" s="116">
        <v>420</v>
      </c>
      <c r="E31" s="116">
        <v>0</v>
      </c>
      <c r="F31" s="116">
        <v>0</v>
      </c>
      <c r="G31" s="116">
        <v>127890</v>
      </c>
    </row>
    <row r="32" spans="1:7" x14ac:dyDescent="0.3">
      <c r="A32" s="40" t="s">
        <v>256</v>
      </c>
      <c r="B32" s="118">
        <v>80894405.420000002</v>
      </c>
      <c r="C32" s="118">
        <v>22846974.260000002</v>
      </c>
      <c r="D32" s="118">
        <v>13316923.050000001</v>
      </c>
      <c r="E32" s="118">
        <v>14759297.17</v>
      </c>
      <c r="F32" s="118">
        <v>28298675.73</v>
      </c>
      <c r="G32" s="118">
        <v>1672535.21</v>
      </c>
    </row>
    <row r="34" spans="1:3" x14ac:dyDescent="0.3">
      <c r="A34" s="231" t="str">
        <f>HYPERLINK("#'Vysvetlivky'!A2", "Vysvetlivky ku kategóriám veľkosti podniku")</f>
        <v>Vysvetlivky ku kategóriám veľkosti podniku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42578125" defaultRowHeight="13.2" x14ac:dyDescent="0.3"/>
  <cols>
    <col min="1" max="1" width="11.7109375" customWidth="1"/>
    <col min="2" max="7" width="15.7109375" customWidth="1"/>
  </cols>
  <sheetData>
    <row r="2" spans="1:7" ht="15.6" x14ac:dyDescent="0.3">
      <c r="A2" s="226" t="s">
        <v>262</v>
      </c>
      <c r="B2" s="226"/>
      <c r="C2" s="226"/>
      <c r="D2" s="226"/>
      <c r="E2" s="226"/>
      <c r="F2" s="226"/>
      <c r="G2" s="226"/>
    </row>
    <row r="3" spans="1:7" x14ac:dyDescent="0.3">
      <c r="A3" s="252" t="s">
        <v>247</v>
      </c>
      <c r="B3" s="252"/>
      <c r="C3" s="252"/>
      <c r="D3" s="252"/>
      <c r="E3" s="252"/>
      <c r="F3" s="252"/>
      <c r="G3" s="252"/>
    </row>
    <row r="5" spans="1:7" ht="25.05" customHeight="1" x14ac:dyDescent="0.3">
      <c r="A5" s="230" t="s">
        <v>2</v>
      </c>
      <c r="B5" s="230"/>
      <c r="C5" s="230"/>
      <c r="D5" s="230"/>
      <c r="E5" s="230"/>
      <c r="F5" s="230"/>
      <c r="G5" s="230"/>
    </row>
    <row r="7" spans="1:7" x14ac:dyDescent="0.3">
      <c r="A7" s="235" t="s">
        <v>4</v>
      </c>
      <c r="B7" s="235" t="s">
        <v>248</v>
      </c>
      <c r="C7" s="237" t="s">
        <v>249</v>
      </c>
      <c r="D7" s="237"/>
      <c r="E7" s="237"/>
      <c r="F7" s="237"/>
      <c r="G7" s="237"/>
    </row>
    <row r="8" spans="1:7" x14ac:dyDescent="0.3">
      <c r="A8" s="235"/>
      <c r="B8" s="235"/>
      <c r="C8" s="1" t="s">
        <v>250</v>
      </c>
      <c r="D8" s="1" t="s">
        <v>251</v>
      </c>
      <c r="E8" s="1" t="s">
        <v>252</v>
      </c>
      <c r="F8" s="1" t="s">
        <v>253</v>
      </c>
      <c r="G8" s="1" t="s">
        <v>254</v>
      </c>
    </row>
    <row r="9" spans="1:7" x14ac:dyDescent="0.3">
      <c r="A9" s="253" t="s">
        <v>255</v>
      </c>
      <c r="B9" s="254"/>
      <c r="C9" s="254"/>
      <c r="D9" s="254"/>
      <c r="E9" s="254"/>
      <c r="F9" s="254"/>
      <c r="G9" s="254"/>
    </row>
    <row r="10" spans="1:7" x14ac:dyDescent="0.3">
      <c r="A10" s="2" t="s">
        <v>11</v>
      </c>
      <c r="B10" s="119">
        <v>78</v>
      </c>
      <c r="C10" s="119">
        <v>65</v>
      </c>
      <c r="D10" s="119">
        <v>4</v>
      </c>
      <c r="E10" s="119">
        <v>6</v>
      </c>
      <c r="F10" s="119">
        <v>0</v>
      </c>
      <c r="G10" s="119">
        <v>3</v>
      </c>
    </row>
    <row r="11" spans="1:7" x14ac:dyDescent="0.3">
      <c r="A11" s="2" t="s">
        <v>12</v>
      </c>
      <c r="B11" s="119">
        <v>23859</v>
      </c>
      <c r="C11" s="119">
        <v>22970</v>
      </c>
      <c r="D11" s="119">
        <v>102</v>
      </c>
      <c r="E11" s="119">
        <v>5</v>
      </c>
      <c r="F11" s="119">
        <v>1</v>
      </c>
      <c r="G11" s="119">
        <v>781</v>
      </c>
    </row>
    <row r="12" spans="1:7" x14ac:dyDescent="0.3">
      <c r="A12" s="2" t="s">
        <v>13</v>
      </c>
      <c r="B12" s="119">
        <v>2703</v>
      </c>
      <c r="C12" s="119">
        <v>1769</v>
      </c>
      <c r="D12" s="119">
        <v>581</v>
      </c>
      <c r="E12" s="119">
        <v>187</v>
      </c>
      <c r="F12" s="119">
        <v>126</v>
      </c>
      <c r="G12" s="119">
        <v>40</v>
      </c>
    </row>
    <row r="13" spans="1:7" x14ac:dyDescent="0.3">
      <c r="A13" s="2" t="s">
        <v>14</v>
      </c>
      <c r="B13" s="119">
        <v>9754</v>
      </c>
      <c r="C13" s="119">
        <v>6900</v>
      </c>
      <c r="D13" s="119">
        <v>2069</v>
      </c>
      <c r="E13" s="119">
        <v>479</v>
      </c>
      <c r="F13" s="119">
        <v>131</v>
      </c>
      <c r="G13" s="119">
        <v>175</v>
      </c>
    </row>
    <row r="14" spans="1:7" x14ac:dyDescent="0.3">
      <c r="A14" s="2" t="s">
        <v>15</v>
      </c>
      <c r="B14" s="119">
        <v>4865</v>
      </c>
      <c r="C14" s="119">
        <v>4688</v>
      </c>
      <c r="D14" s="119">
        <v>10</v>
      </c>
      <c r="E14" s="119">
        <v>0</v>
      </c>
      <c r="F14" s="119">
        <v>1</v>
      </c>
      <c r="G14" s="119">
        <v>166</v>
      </c>
    </row>
    <row r="15" spans="1:7" x14ac:dyDescent="0.3">
      <c r="A15" s="2" t="s">
        <v>16</v>
      </c>
      <c r="B15" s="119">
        <v>558</v>
      </c>
      <c r="C15" s="119">
        <v>54</v>
      </c>
      <c r="D15" s="119">
        <v>2</v>
      </c>
      <c r="E15" s="119">
        <v>0</v>
      </c>
      <c r="F15" s="119">
        <v>0</v>
      </c>
      <c r="G15" s="119">
        <v>502</v>
      </c>
    </row>
    <row r="16" spans="1:7" x14ac:dyDescent="0.3">
      <c r="A16" s="40" t="s">
        <v>256</v>
      </c>
      <c r="B16" s="121">
        <v>41817</v>
      </c>
      <c r="C16" s="121">
        <v>36446</v>
      </c>
      <c r="D16" s="121">
        <v>2768</v>
      </c>
      <c r="E16" s="121">
        <v>677</v>
      </c>
      <c r="F16" s="121">
        <v>259</v>
      </c>
      <c r="G16" s="121">
        <v>1667</v>
      </c>
    </row>
    <row r="17" spans="1:7" x14ac:dyDescent="0.3">
      <c r="A17" s="253" t="s">
        <v>257</v>
      </c>
      <c r="B17" s="254"/>
      <c r="C17" s="254"/>
      <c r="D17" s="254"/>
      <c r="E17" s="254"/>
      <c r="F17" s="254"/>
      <c r="G17" s="254"/>
    </row>
    <row r="18" spans="1:7" x14ac:dyDescent="0.3">
      <c r="A18" s="2" t="s">
        <v>11</v>
      </c>
      <c r="B18" s="119">
        <v>471</v>
      </c>
      <c r="C18" s="119">
        <v>164</v>
      </c>
      <c r="D18" s="119">
        <v>19</v>
      </c>
      <c r="E18" s="119">
        <v>282</v>
      </c>
      <c r="F18" s="119">
        <v>0</v>
      </c>
      <c r="G18" s="119">
        <v>6</v>
      </c>
    </row>
    <row r="19" spans="1:7" x14ac:dyDescent="0.3">
      <c r="A19" s="2" t="s">
        <v>12</v>
      </c>
      <c r="B19" s="119">
        <v>23815</v>
      </c>
      <c r="C19" s="119">
        <v>22927</v>
      </c>
      <c r="D19" s="119">
        <v>102</v>
      </c>
      <c r="E19" s="119">
        <v>5</v>
      </c>
      <c r="F19" s="119">
        <v>1</v>
      </c>
      <c r="G19" s="119">
        <v>780</v>
      </c>
    </row>
    <row r="20" spans="1:7" x14ac:dyDescent="0.3">
      <c r="A20" s="2" t="s">
        <v>13</v>
      </c>
      <c r="B20" s="119">
        <v>73735</v>
      </c>
      <c r="C20" s="119">
        <v>4302</v>
      </c>
      <c r="D20" s="119">
        <v>5592</v>
      </c>
      <c r="E20" s="119">
        <v>8235</v>
      </c>
      <c r="F20" s="119">
        <v>55202</v>
      </c>
      <c r="G20" s="119">
        <v>404</v>
      </c>
    </row>
    <row r="21" spans="1:7" x14ac:dyDescent="0.3">
      <c r="A21" s="2" t="s">
        <v>14</v>
      </c>
      <c r="B21" s="119">
        <v>121814</v>
      </c>
      <c r="C21" s="119">
        <v>18258</v>
      </c>
      <c r="D21" s="119">
        <v>26687</v>
      </c>
      <c r="E21" s="119">
        <v>31786</v>
      </c>
      <c r="F21" s="119">
        <v>43197</v>
      </c>
      <c r="G21" s="119">
        <v>1886</v>
      </c>
    </row>
    <row r="22" spans="1:7" x14ac:dyDescent="0.3">
      <c r="A22" s="2" t="s">
        <v>15</v>
      </c>
      <c r="B22" s="119">
        <v>4855</v>
      </c>
      <c r="C22" s="119">
        <v>4679</v>
      </c>
      <c r="D22" s="119">
        <v>10</v>
      </c>
      <c r="E22" s="119">
        <v>0</v>
      </c>
      <c r="F22" s="119">
        <v>1</v>
      </c>
      <c r="G22" s="119">
        <v>165</v>
      </c>
    </row>
    <row r="23" spans="1:7" x14ac:dyDescent="0.3">
      <c r="A23" s="2" t="s">
        <v>16</v>
      </c>
      <c r="B23" s="119">
        <v>558</v>
      </c>
      <c r="C23" s="119">
        <v>54</v>
      </c>
      <c r="D23" s="119">
        <v>2</v>
      </c>
      <c r="E23" s="119">
        <v>0</v>
      </c>
      <c r="F23" s="119">
        <v>0</v>
      </c>
      <c r="G23" s="119">
        <v>502</v>
      </c>
    </row>
    <row r="24" spans="1:7" x14ac:dyDescent="0.3">
      <c r="A24" s="40" t="s">
        <v>256</v>
      </c>
      <c r="B24" s="121">
        <v>225248</v>
      </c>
      <c r="C24" s="121">
        <v>50384</v>
      </c>
      <c r="D24" s="121">
        <v>32412</v>
      </c>
      <c r="E24" s="121">
        <v>40308</v>
      </c>
      <c r="F24" s="121">
        <v>98401</v>
      </c>
      <c r="G24" s="121">
        <v>3743</v>
      </c>
    </row>
    <row r="25" spans="1:7" x14ac:dyDescent="0.3">
      <c r="A25" s="253" t="s">
        <v>258</v>
      </c>
      <c r="B25" s="254"/>
      <c r="C25" s="254"/>
      <c r="D25" s="254"/>
      <c r="E25" s="254"/>
      <c r="F25" s="254"/>
      <c r="G25" s="254"/>
    </row>
    <row r="26" spans="1:7" x14ac:dyDescent="0.3">
      <c r="A26" s="2" t="s">
        <v>11</v>
      </c>
      <c r="B26" s="120">
        <v>291817.64</v>
      </c>
      <c r="C26" s="120">
        <v>77915.360000000001</v>
      </c>
      <c r="D26" s="120">
        <v>11181.33</v>
      </c>
      <c r="E26" s="120">
        <v>199911.17</v>
      </c>
      <c r="F26" s="120">
        <v>0</v>
      </c>
      <c r="G26" s="120">
        <v>2809.78</v>
      </c>
    </row>
    <row r="27" spans="1:7" x14ac:dyDescent="0.3">
      <c r="A27" s="2" t="s">
        <v>12</v>
      </c>
      <c r="B27" s="120">
        <v>10428211.98</v>
      </c>
      <c r="C27" s="120">
        <v>10050031.98</v>
      </c>
      <c r="D27" s="120">
        <v>33360</v>
      </c>
      <c r="E27" s="120">
        <v>1740</v>
      </c>
      <c r="F27" s="120">
        <v>540</v>
      </c>
      <c r="G27" s="120">
        <v>342540</v>
      </c>
    </row>
    <row r="28" spans="1:7" x14ac:dyDescent="0.3">
      <c r="A28" s="2" t="s">
        <v>13</v>
      </c>
      <c r="B28" s="120">
        <v>20115677.460000001</v>
      </c>
      <c r="C28" s="120">
        <v>2011582.23</v>
      </c>
      <c r="D28" s="120">
        <v>2459125.5499999998</v>
      </c>
      <c r="E28" s="120">
        <v>2784487.01</v>
      </c>
      <c r="F28" s="120">
        <v>12747422.92</v>
      </c>
      <c r="G28" s="120">
        <v>113059.75</v>
      </c>
    </row>
    <row r="29" spans="1:7" x14ac:dyDescent="0.3">
      <c r="A29" s="2" t="s">
        <v>14</v>
      </c>
      <c r="B29" s="120">
        <v>31421703.890000001</v>
      </c>
      <c r="C29" s="120">
        <v>5217212.97</v>
      </c>
      <c r="D29" s="120">
        <v>7645030.0599999996</v>
      </c>
      <c r="E29" s="120">
        <v>8201429.4400000004</v>
      </c>
      <c r="F29" s="120">
        <v>9878456.6199999992</v>
      </c>
      <c r="G29" s="120">
        <v>479574.8</v>
      </c>
    </row>
    <row r="30" spans="1:7" x14ac:dyDescent="0.3">
      <c r="A30" s="2" t="s">
        <v>15</v>
      </c>
      <c r="B30" s="120">
        <v>1021755</v>
      </c>
      <c r="C30" s="120">
        <v>984375</v>
      </c>
      <c r="D30" s="120">
        <v>2100</v>
      </c>
      <c r="E30" s="120">
        <v>0</v>
      </c>
      <c r="F30" s="120">
        <v>210</v>
      </c>
      <c r="G30" s="120">
        <v>35070</v>
      </c>
    </row>
    <row r="31" spans="1:7" x14ac:dyDescent="0.3">
      <c r="A31" s="2" t="s">
        <v>16</v>
      </c>
      <c r="B31" s="120">
        <v>116760</v>
      </c>
      <c r="C31" s="120">
        <v>11340</v>
      </c>
      <c r="D31" s="120">
        <v>420</v>
      </c>
      <c r="E31" s="120">
        <v>0</v>
      </c>
      <c r="F31" s="120">
        <v>0</v>
      </c>
      <c r="G31" s="120">
        <v>105000</v>
      </c>
    </row>
    <row r="32" spans="1:7" x14ac:dyDescent="0.3">
      <c r="A32" s="40" t="s">
        <v>256</v>
      </c>
      <c r="B32" s="122">
        <v>63395925.969999999</v>
      </c>
      <c r="C32" s="122">
        <v>18352457.539999999</v>
      </c>
      <c r="D32" s="122">
        <v>10151216.939999999</v>
      </c>
      <c r="E32" s="122">
        <v>11187567.619999999</v>
      </c>
      <c r="F32" s="122">
        <v>22626629.539999999</v>
      </c>
      <c r="G32" s="122">
        <v>1078054.33</v>
      </c>
    </row>
    <row r="34" spans="1:3" x14ac:dyDescent="0.3">
      <c r="A34" s="231" t="str">
        <f>HYPERLINK("#'Vysvetlivky'!A2", "Vysvetlivky ku kategóriám veľkosti podniku")</f>
        <v>Vysvetlivky ku kategóriám veľkosti podniku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42578125" defaultRowHeight="13.2" x14ac:dyDescent="0.3"/>
  <cols>
    <col min="1" max="1" width="11.7109375" customWidth="1"/>
    <col min="2" max="7" width="15.7109375" customWidth="1"/>
  </cols>
  <sheetData>
    <row r="2" spans="1:7" ht="15.6" x14ac:dyDescent="0.3">
      <c r="A2" s="226" t="s">
        <v>263</v>
      </c>
      <c r="B2" s="226"/>
      <c r="C2" s="226"/>
      <c r="D2" s="226"/>
      <c r="E2" s="226"/>
      <c r="F2" s="226"/>
      <c r="G2" s="226"/>
    </row>
    <row r="3" spans="1:7" x14ac:dyDescent="0.3">
      <c r="A3" s="252" t="s">
        <v>247</v>
      </c>
      <c r="B3" s="252"/>
      <c r="C3" s="252"/>
      <c r="D3" s="252"/>
      <c r="E3" s="252"/>
      <c r="F3" s="252"/>
      <c r="G3" s="252"/>
    </row>
    <row r="5" spans="1:7" ht="25.05" customHeight="1" x14ac:dyDescent="0.3">
      <c r="A5" s="230" t="s">
        <v>2</v>
      </c>
      <c r="B5" s="230"/>
      <c r="C5" s="230"/>
      <c r="D5" s="230"/>
      <c r="E5" s="230"/>
      <c r="F5" s="230"/>
      <c r="G5" s="230"/>
    </row>
    <row r="7" spans="1:7" x14ac:dyDescent="0.3">
      <c r="A7" s="235" t="s">
        <v>4</v>
      </c>
      <c r="B7" s="235" t="s">
        <v>248</v>
      </c>
      <c r="C7" s="237" t="s">
        <v>249</v>
      </c>
      <c r="D7" s="237"/>
      <c r="E7" s="237"/>
      <c r="F7" s="237"/>
      <c r="G7" s="237"/>
    </row>
    <row r="8" spans="1:7" x14ac:dyDescent="0.3">
      <c r="A8" s="235"/>
      <c r="B8" s="235"/>
      <c r="C8" s="1" t="s">
        <v>250</v>
      </c>
      <c r="D8" s="1" t="s">
        <v>251</v>
      </c>
      <c r="E8" s="1" t="s">
        <v>252</v>
      </c>
      <c r="F8" s="1" t="s">
        <v>253</v>
      </c>
      <c r="G8" s="1" t="s">
        <v>254</v>
      </c>
    </row>
    <row r="9" spans="1:7" x14ac:dyDescent="0.3">
      <c r="A9" s="253" t="s">
        <v>255</v>
      </c>
      <c r="B9" s="254"/>
      <c r="C9" s="254"/>
      <c r="D9" s="254"/>
      <c r="E9" s="254"/>
      <c r="F9" s="254"/>
      <c r="G9" s="254"/>
    </row>
    <row r="10" spans="1:7" x14ac:dyDescent="0.3">
      <c r="A10" s="2" t="s">
        <v>11</v>
      </c>
      <c r="B10" s="123">
        <v>53</v>
      </c>
      <c r="C10" s="123">
        <v>45</v>
      </c>
      <c r="D10" s="123">
        <v>5</v>
      </c>
      <c r="E10" s="123">
        <v>0</v>
      </c>
      <c r="F10" s="123">
        <v>0</v>
      </c>
      <c r="G10" s="123">
        <v>3</v>
      </c>
    </row>
    <row r="11" spans="1:7" x14ac:dyDescent="0.3">
      <c r="A11" s="2" t="s">
        <v>12</v>
      </c>
      <c r="B11" s="123">
        <v>22657</v>
      </c>
      <c r="C11" s="123">
        <v>21801</v>
      </c>
      <c r="D11" s="123">
        <v>99</v>
      </c>
      <c r="E11" s="123">
        <v>3</v>
      </c>
      <c r="F11" s="123">
        <v>1</v>
      </c>
      <c r="G11" s="123">
        <v>753</v>
      </c>
    </row>
    <row r="12" spans="1:7" x14ac:dyDescent="0.3">
      <c r="A12" s="2" t="s">
        <v>13</v>
      </c>
      <c r="B12" s="123">
        <v>2561</v>
      </c>
      <c r="C12" s="123">
        <v>1733</v>
      </c>
      <c r="D12" s="123">
        <v>528</v>
      </c>
      <c r="E12" s="123">
        <v>157</v>
      </c>
      <c r="F12" s="123">
        <v>106</v>
      </c>
      <c r="G12" s="123">
        <v>37</v>
      </c>
    </row>
    <row r="13" spans="1:7" x14ac:dyDescent="0.3">
      <c r="A13" s="2" t="s">
        <v>14</v>
      </c>
      <c r="B13" s="123">
        <v>10365</v>
      </c>
      <c r="C13" s="123">
        <v>7330</v>
      </c>
      <c r="D13" s="123">
        <v>2230</v>
      </c>
      <c r="E13" s="123">
        <v>492</v>
      </c>
      <c r="F13" s="123">
        <v>125</v>
      </c>
      <c r="G13" s="123">
        <v>188</v>
      </c>
    </row>
    <row r="14" spans="1:7" x14ac:dyDescent="0.3">
      <c r="A14" s="2" t="s">
        <v>15</v>
      </c>
      <c r="B14" s="123">
        <v>4406</v>
      </c>
      <c r="C14" s="123">
        <v>4245</v>
      </c>
      <c r="D14" s="123">
        <v>11</v>
      </c>
      <c r="E14" s="123">
        <v>0</v>
      </c>
      <c r="F14" s="123">
        <v>0</v>
      </c>
      <c r="G14" s="123">
        <v>150</v>
      </c>
    </row>
    <row r="15" spans="1:7" x14ac:dyDescent="0.3">
      <c r="A15" s="2" t="s">
        <v>16</v>
      </c>
      <c r="B15" s="123">
        <v>523</v>
      </c>
      <c r="C15" s="123">
        <v>52</v>
      </c>
      <c r="D15" s="123">
        <v>2</v>
      </c>
      <c r="E15" s="123">
        <v>0</v>
      </c>
      <c r="F15" s="123">
        <v>0</v>
      </c>
      <c r="G15" s="123">
        <v>469</v>
      </c>
    </row>
    <row r="16" spans="1:7" x14ac:dyDescent="0.3">
      <c r="A16" s="40" t="s">
        <v>256</v>
      </c>
      <c r="B16" s="125">
        <v>40565</v>
      </c>
      <c r="C16" s="125">
        <v>35206</v>
      </c>
      <c r="D16" s="125">
        <v>2875</v>
      </c>
      <c r="E16" s="125">
        <v>652</v>
      </c>
      <c r="F16" s="125">
        <v>232</v>
      </c>
      <c r="G16" s="125">
        <v>1600</v>
      </c>
    </row>
    <row r="17" spans="1:7" x14ac:dyDescent="0.3">
      <c r="A17" s="253" t="s">
        <v>257</v>
      </c>
      <c r="B17" s="254"/>
      <c r="C17" s="254"/>
      <c r="D17" s="254"/>
      <c r="E17" s="254"/>
      <c r="F17" s="254"/>
      <c r="G17" s="254"/>
    </row>
    <row r="18" spans="1:7" x14ac:dyDescent="0.3">
      <c r="A18" s="2" t="s">
        <v>11</v>
      </c>
      <c r="B18" s="123">
        <v>135</v>
      </c>
      <c r="C18" s="123">
        <v>112</v>
      </c>
      <c r="D18" s="123">
        <v>17</v>
      </c>
      <c r="E18" s="123">
        <v>0</v>
      </c>
      <c r="F18" s="123">
        <v>0</v>
      </c>
      <c r="G18" s="123">
        <v>6</v>
      </c>
    </row>
    <row r="19" spans="1:7" x14ac:dyDescent="0.3">
      <c r="A19" s="2" t="s">
        <v>12</v>
      </c>
      <c r="B19" s="123">
        <v>22618</v>
      </c>
      <c r="C19" s="123">
        <v>21762</v>
      </c>
      <c r="D19" s="123">
        <v>99</v>
      </c>
      <c r="E19" s="123">
        <v>3</v>
      </c>
      <c r="F19" s="123">
        <v>1</v>
      </c>
      <c r="G19" s="123">
        <v>753</v>
      </c>
    </row>
    <row r="20" spans="1:7" x14ac:dyDescent="0.3">
      <c r="A20" s="2" t="s">
        <v>13</v>
      </c>
      <c r="B20" s="123">
        <v>52836</v>
      </c>
      <c r="C20" s="123">
        <v>4325</v>
      </c>
      <c r="D20" s="123">
        <v>4795</v>
      </c>
      <c r="E20" s="123">
        <v>6501</v>
      </c>
      <c r="F20" s="123">
        <v>36954</v>
      </c>
      <c r="G20" s="123">
        <v>261</v>
      </c>
    </row>
    <row r="21" spans="1:7" x14ac:dyDescent="0.3">
      <c r="A21" s="2" t="s">
        <v>14</v>
      </c>
      <c r="B21" s="123">
        <v>120744</v>
      </c>
      <c r="C21" s="123">
        <v>19269</v>
      </c>
      <c r="D21" s="123">
        <v>27389</v>
      </c>
      <c r="E21" s="123">
        <v>31178</v>
      </c>
      <c r="F21" s="123">
        <v>40994</v>
      </c>
      <c r="G21" s="123">
        <v>1914</v>
      </c>
    </row>
    <row r="22" spans="1:7" x14ac:dyDescent="0.3">
      <c r="A22" s="2" t="s">
        <v>15</v>
      </c>
      <c r="B22" s="123">
        <v>4396</v>
      </c>
      <c r="C22" s="123">
        <v>4235</v>
      </c>
      <c r="D22" s="123">
        <v>11</v>
      </c>
      <c r="E22" s="123">
        <v>0</v>
      </c>
      <c r="F22" s="123">
        <v>0</v>
      </c>
      <c r="G22" s="123">
        <v>150</v>
      </c>
    </row>
    <row r="23" spans="1:7" x14ac:dyDescent="0.3">
      <c r="A23" s="2" t="s">
        <v>16</v>
      </c>
      <c r="B23" s="123">
        <v>523</v>
      </c>
      <c r="C23" s="123">
        <v>52</v>
      </c>
      <c r="D23" s="123">
        <v>2</v>
      </c>
      <c r="E23" s="123">
        <v>0</v>
      </c>
      <c r="F23" s="123">
        <v>0</v>
      </c>
      <c r="G23" s="123">
        <v>469</v>
      </c>
    </row>
    <row r="24" spans="1:7" x14ac:dyDescent="0.3">
      <c r="A24" s="40" t="s">
        <v>256</v>
      </c>
      <c r="B24" s="125">
        <v>201252</v>
      </c>
      <c r="C24" s="125">
        <v>49755</v>
      </c>
      <c r="D24" s="125">
        <v>32313</v>
      </c>
      <c r="E24" s="125">
        <v>37682</v>
      </c>
      <c r="F24" s="125">
        <v>77949</v>
      </c>
      <c r="G24" s="125">
        <v>3553</v>
      </c>
    </row>
    <row r="25" spans="1:7" x14ac:dyDescent="0.3">
      <c r="A25" s="253" t="s">
        <v>258</v>
      </c>
      <c r="B25" s="254"/>
      <c r="C25" s="254"/>
      <c r="D25" s="254"/>
      <c r="E25" s="254"/>
      <c r="F25" s="254"/>
      <c r="G25" s="254"/>
    </row>
    <row r="26" spans="1:7" x14ac:dyDescent="0.3">
      <c r="A26" s="2" t="s">
        <v>11</v>
      </c>
      <c r="B26" s="124">
        <v>61734.02</v>
      </c>
      <c r="C26" s="124">
        <v>49803.17</v>
      </c>
      <c r="D26" s="124">
        <v>8779.4</v>
      </c>
      <c r="E26" s="124">
        <v>0</v>
      </c>
      <c r="F26" s="124">
        <v>0</v>
      </c>
      <c r="G26" s="124">
        <v>3151.45</v>
      </c>
    </row>
    <row r="27" spans="1:7" x14ac:dyDescent="0.3">
      <c r="A27" s="2" t="s">
        <v>12</v>
      </c>
      <c r="B27" s="124">
        <v>9893200</v>
      </c>
      <c r="C27" s="124">
        <v>9526360</v>
      </c>
      <c r="D27" s="124">
        <v>33540</v>
      </c>
      <c r="E27" s="124">
        <v>1020</v>
      </c>
      <c r="F27" s="124">
        <v>420</v>
      </c>
      <c r="G27" s="124">
        <v>331860</v>
      </c>
    </row>
    <row r="28" spans="1:7" x14ac:dyDescent="0.3">
      <c r="A28" s="2" t="s">
        <v>13</v>
      </c>
      <c r="B28" s="124">
        <v>14501111.199999999</v>
      </c>
      <c r="C28" s="124">
        <v>1814065.35</v>
      </c>
      <c r="D28" s="124">
        <v>1933843.71</v>
      </c>
      <c r="E28" s="124">
        <v>1918138.27</v>
      </c>
      <c r="F28" s="124">
        <v>8752810.1500000004</v>
      </c>
      <c r="G28" s="124">
        <v>82253.72</v>
      </c>
    </row>
    <row r="29" spans="1:7" x14ac:dyDescent="0.3">
      <c r="A29" s="2" t="s">
        <v>14</v>
      </c>
      <c r="B29" s="124">
        <v>31427592.050000001</v>
      </c>
      <c r="C29" s="124">
        <v>5382909.1100000003</v>
      </c>
      <c r="D29" s="124">
        <v>7761382.2300000004</v>
      </c>
      <c r="E29" s="124">
        <v>8181799.7999999998</v>
      </c>
      <c r="F29" s="124">
        <v>9615131.4000000004</v>
      </c>
      <c r="G29" s="124">
        <v>486369.51</v>
      </c>
    </row>
    <row r="30" spans="1:7" x14ac:dyDescent="0.3">
      <c r="A30" s="2" t="s">
        <v>15</v>
      </c>
      <c r="B30" s="124">
        <v>927675</v>
      </c>
      <c r="C30" s="124">
        <v>893865</v>
      </c>
      <c r="D30" s="124">
        <v>2310</v>
      </c>
      <c r="E30" s="124">
        <v>0</v>
      </c>
      <c r="F30" s="124">
        <v>0</v>
      </c>
      <c r="G30" s="124">
        <v>31500</v>
      </c>
    </row>
    <row r="31" spans="1:7" x14ac:dyDescent="0.3">
      <c r="A31" s="2" t="s">
        <v>16</v>
      </c>
      <c r="B31" s="124">
        <v>109620</v>
      </c>
      <c r="C31" s="124">
        <v>10920</v>
      </c>
      <c r="D31" s="124">
        <v>420</v>
      </c>
      <c r="E31" s="124">
        <v>0</v>
      </c>
      <c r="F31" s="124">
        <v>0</v>
      </c>
      <c r="G31" s="124">
        <v>98280</v>
      </c>
    </row>
    <row r="32" spans="1:7" x14ac:dyDescent="0.3">
      <c r="A32" s="40" t="s">
        <v>256</v>
      </c>
      <c r="B32" s="126">
        <v>56920932.270000003</v>
      </c>
      <c r="C32" s="126">
        <v>17677922.629999999</v>
      </c>
      <c r="D32" s="126">
        <v>9740275.3399999999</v>
      </c>
      <c r="E32" s="126">
        <v>10100958.07</v>
      </c>
      <c r="F32" s="126">
        <v>18368361.550000001</v>
      </c>
      <c r="G32" s="126">
        <v>1033414.68</v>
      </c>
    </row>
    <row r="34" spans="1:3" x14ac:dyDescent="0.3">
      <c r="A34" s="231" t="str">
        <f>HYPERLINK("#'Vysvetlivky'!A2", "Vysvetlivky ku kategóriám veľkosti podniku")</f>
        <v>Vysvetlivky ku kategóriám veľkosti podniku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42578125" defaultRowHeight="13.2" x14ac:dyDescent="0.3"/>
  <cols>
    <col min="1" max="1" width="11.7109375" customWidth="1"/>
    <col min="2" max="7" width="15.7109375" customWidth="1"/>
  </cols>
  <sheetData>
    <row r="2" spans="1:7" ht="15.6" x14ac:dyDescent="0.3">
      <c r="A2" s="226" t="s">
        <v>264</v>
      </c>
      <c r="B2" s="226"/>
      <c r="C2" s="226"/>
      <c r="D2" s="226"/>
      <c r="E2" s="226"/>
      <c r="F2" s="226"/>
      <c r="G2" s="226"/>
    </row>
    <row r="3" spans="1:7" x14ac:dyDescent="0.3">
      <c r="A3" s="252" t="s">
        <v>247</v>
      </c>
      <c r="B3" s="252"/>
      <c r="C3" s="252"/>
      <c r="D3" s="252"/>
      <c r="E3" s="252"/>
      <c r="F3" s="252"/>
      <c r="G3" s="252"/>
    </row>
    <row r="5" spans="1:7" ht="25.05" customHeight="1" x14ac:dyDescent="0.3">
      <c r="A5" s="230" t="s">
        <v>2</v>
      </c>
      <c r="B5" s="230"/>
      <c r="C5" s="230"/>
      <c r="D5" s="230"/>
      <c r="E5" s="230"/>
      <c r="F5" s="230"/>
      <c r="G5" s="230"/>
    </row>
    <row r="7" spans="1:7" x14ac:dyDescent="0.3">
      <c r="A7" s="235" t="s">
        <v>4</v>
      </c>
      <c r="B7" s="235" t="s">
        <v>248</v>
      </c>
      <c r="C7" s="237" t="s">
        <v>249</v>
      </c>
      <c r="D7" s="237"/>
      <c r="E7" s="237"/>
      <c r="F7" s="237"/>
      <c r="G7" s="237"/>
    </row>
    <row r="8" spans="1:7" x14ac:dyDescent="0.3">
      <c r="A8" s="235"/>
      <c r="B8" s="235"/>
      <c r="C8" s="1" t="s">
        <v>250</v>
      </c>
      <c r="D8" s="1" t="s">
        <v>251</v>
      </c>
      <c r="E8" s="1" t="s">
        <v>252</v>
      </c>
      <c r="F8" s="1" t="s">
        <v>253</v>
      </c>
      <c r="G8" s="1" t="s">
        <v>254</v>
      </c>
    </row>
    <row r="9" spans="1:7" x14ac:dyDescent="0.3">
      <c r="A9" s="253" t="s">
        <v>255</v>
      </c>
      <c r="B9" s="254"/>
      <c r="C9" s="254"/>
      <c r="D9" s="254"/>
      <c r="E9" s="254"/>
      <c r="F9" s="254"/>
      <c r="G9" s="254"/>
    </row>
    <row r="10" spans="1:7" x14ac:dyDescent="0.3">
      <c r="A10" s="2" t="s">
        <v>11</v>
      </c>
      <c r="B10" s="127">
        <v>71</v>
      </c>
      <c r="C10" s="127">
        <v>58</v>
      </c>
      <c r="D10" s="127">
        <v>9</v>
      </c>
      <c r="E10" s="127">
        <v>1</v>
      </c>
      <c r="F10" s="127">
        <v>0</v>
      </c>
      <c r="G10" s="127">
        <v>3</v>
      </c>
    </row>
    <row r="11" spans="1:7" x14ac:dyDescent="0.3">
      <c r="A11" s="2" t="s">
        <v>12</v>
      </c>
      <c r="B11" s="127">
        <v>24120</v>
      </c>
      <c r="C11" s="127">
        <v>23221</v>
      </c>
      <c r="D11" s="127">
        <v>117</v>
      </c>
      <c r="E11" s="127">
        <v>4</v>
      </c>
      <c r="F11" s="127">
        <v>1</v>
      </c>
      <c r="G11" s="127">
        <v>777</v>
      </c>
    </row>
    <row r="12" spans="1:7" x14ac:dyDescent="0.3">
      <c r="A12" s="2" t="s">
        <v>13</v>
      </c>
      <c r="B12" s="127">
        <v>2616</v>
      </c>
      <c r="C12" s="127">
        <v>1820</v>
      </c>
      <c r="D12" s="127">
        <v>541</v>
      </c>
      <c r="E12" s="127">
        <v>136</v>
      </c>
      <c r="F12" s="127">
        <v>86</v>
      </c>
      <c r="G12" s="127">
        <v>33</v>
      </c>
    </row>
    <row r="13" spans="1:7" x14ac:dyDescent="0.3">
      <c r="A13" s="2" t="s">
        <v>14</v>
      </c>
      <c r="B13" s="127">
        <v>10906</v>
      </c>
      <c r="C13" s="127">
        <v>7776</v>
      </c>
      <c r="D13" s="127">
        <v>2377</v>
      </c>
      <c r="E13" s="127">
        <v>460</v>
      </c>
      <c r="F13" s="127">
        <v>99</v>
      </c>
      <c r="G13" s="127">
        <v>194</v>
      </c>
    </row>
    <row r="14" spans="1:7" x14ac:dyDescent="0.3">
      <c r="A14" s="2" t="s">
        <v>15</v>
      </c>
      <c r="B14" s="127">
        <v>4666</v>
      </c>
      <c r="C14" s="127">
        <v>4511</v>
      </c>
      <c r="D14" s="127">
        <v>11</v>
      </c>
      <c r="E14" s="127">
        <v>0</v>
      </c>
      <c r="F14" s="127">
        <v>0</v>
      </c>
      <c r="G14" s="127">
        <v>144</v>
      </c>
    </row>
    <row r="15" spans="1:7" x14ac:dyDescent="0.3">
      <c r="A15" s="2" t="s">
        <v>16</v>
      </c>
      <c r="B15" s="127">
        <v>583</v>
      </c>
      <c r="C15" s="127">
        <v>55</v>
      </c>
      <c r="D15" s="127">
        <v>3</v>
      </c>
      <c r="E15" s="127">
        <v>0</v>
      </c>
      <c r="F15" s="127">
        <v>0</v>
      </c>
      <c r="G15" s="127">
        <v>525</v>
      </c>
    </row>
    <row r="16" spans="1:7" x14ac:dyDescent="0.3">
      <c r="A16" s="40" t="s">
        <v>256</v>
      </c>
      <c r="B16" s="129">
        <v>42962</v>
      </c>
      <c r="C16" s="129">
        <v>37441</v>
      </c>
      <c r="D16" s="129">
        <v>3058</v>
      </c>
      <c r="E16" s="129">
        <v>601</v>
      </c>
      <c r="F16" s="129">
        <v>186</v>
      </c>
      <c r="G16" s="129">
        <v>1676</v>
      </c>
    </row>
    <row r="17" spans="1:7" x14ac:dyDescent="0.3">
      <c r="A17" s="253" t="s">
        <v>257</v>
      </c>
      <c r="B17" s="254"/>
      <c r="C17" s="254"/>
      <c r="D17" s="254"/>
      <c r="E17" s="254"/>
      <c r="F17" s="254"/>
      <c r="G17" s="254"/>
    </row>
    <row r="18" spans="1:7" x14ac:dyDescent="0.3">
      <c r="A18" s="2" t="s">
        <v>11</v>
      </c>
      <c r="B18" s="127">
        <v>206</v>
      </c>
      <c r="C18" s="127">
        <v>141</v>
      </c>
      <c r="D18" s="127">
        <v>52</v>
      </c>
      <c r="E18" s="127">
        <v>7</v>
      </c>
      <c r="F18" s="127">
        <v>0</v>
      </c>
      <c r="G18" s="127">
        <v>6</v>
      </c>
    </row>
    <row r="19" spans="1:7" x14ac:dyDescent="0.3">
      <c r="A19" s="2" t="s">
        <v>12</v>
      </c>
      <c r="B19" s="127">
        <v>24094</v>
      </c>
      <c r="C19" s="127">
        <v>23169</v>
      </c>
      <c r="D19" s="127">
        <v>141</v>
      </c>
      <c r="E19" s="127">
        <v>4</v>
      </c>
      <c r="F19" s="127">
        <v>1</v>
      </c>
      <c r="G19" s="127">
        <v>779</v>
      </c>
    </row>
    <row r="20" spans="1:7" x14ac:dyDescent="0.3">
      <c r="A20" s="2" t="s">
        <v>13</v>
      </c>
      <c r="B20" s="127">
        <v>43706</v>
      </c>
      <c r="C20" s="127">
        <v>4427</v>
      </c>
      <c r="D20" s="127">
        <v>4768</v>
      </c>
      <c r="E20" s="127">
        <v>5003</v>
      </c>
      <c r="F20" s="127">
        <v>29162</v>
      </c>
      <c r="G20" s="127">
        <v>346</v>
      </c>
    </row>
    <row r="21" spans="1:7" x14ac:dyDescent="0.3">
      <c r="A21" s="2" t="s">
        <v>14</v>
      </c>
      <c r="B21" s="127">
        <v>112860</v>
      </c>
      <c r="C21" s="127">
        <v>20916</v>
      </c>
      <c r="D21" s="127">
        <v>30616</v>
      </c>
      <c r="E21" s="127">
        <v>28622</v>
      </c>
      <c r="F21" s="127">
        <v>31384</v>
      </c>
      <c r="G21" s="127">
        <v>1322</v>
      </c>
    </row>
    <row r="22" spans="1:7" x14ac:dyDescent="0.3">
      <c r="A22" s="2" t="s">
        <v>15</v>
      </c>
      <c r="B22" s="127">
        <v>4657</v>
      </c>
      <c r="C22" s="127">
        <v>4502</v>
      </c>
      <c r="D22" s="127">
        <v>11</v>
      </c>
      <c r="E22" s="127">
        <v>0</v>
      </c>
      <c r="F22" s="127">
        <v>0</v>
      </c>
      <c r="G22" s="127">
        <v>144</v>
      </c>
    </row>
    <row r="23" spans="1:7" x14ac:dyDescent="0.3">
      <c r="A23" s="2" t="s">
        <v>16</v>
      </c>
      <c r="B23" s="127">
        <v>583</v>
      </c>
      <c r="C23" s="127">
        <v>55</v>
      </c>
      <c r="D23" s="127">
        <v>3</v>
      </c>
      <c r="E23" s="127">
        <v>0</v>
      </c>
      <c r="F23" s="127">
        <v>0</v>
      </c>
      <c r="G23" s="127">
        <v>525</v>
      </c>
    </row>
    <row r="24" spans="1:7" x14ac:dyDescent="0.3">
      <c r="A24" s="40" t="s">
        <v>256</v>
      </c>
      <c r="B24" s="129">
        <v>186106</v>
      </c>
      <c r="C24" s="129">
        <v>53210</v>
      </c>
      <c r="D24" s="129">
        <v>35591</v>
      </c>
      <c r="E24" s="129">
        <v>33636</v>
      </c>
      <c r="F24" s="129">
        <v>60547</v>
      </c>
      <c r="G24" s="129">
        <v>3122</v>
      </c>
    </row>
    <row r="25" spans="1:7" x14ac:dyDescent="0.3">
      <c r="A25" s="253" t="s">
        <v>258</v>
      </c>
      <c r="B25" s="254"/>
      <c r="C25" s="254"/>
      <c r="D25" s="254"/>
      <c r="E25" s="254"/>
      <c r="F25" s="254"/>
      <c r="G25" s="254"/>
    </row>
    <row r="26" spans="1:7" x14ac:dyDescent="0.3">
      <c r="A26" s="2" t="s">
        <v>11</v>
      </c>
      <c r="B26" s="128">
        <v>78648.77</v>
      </c>
      <c r="C26" s="128">
        <v>54712.21</v>
      </c>
      <c r="D26" s="128">
        <v>16089.63</v>
      </c>
      <c r="E26" s="128">
        <v>6158.48</v>
      </c>
      <c r="F26" s="128">
        <v>0</v>
      </c>
      <c r="G26" s="128">
        <v>1688.45</v>
      </c>
    </row>
    <row r="27" spans="1:7" x14ac:dyDescent="0.3">
      <c r="A27" s="2" t="s">
        <v>12</v>
      </c>
      <c r="B27" s="128">
        <v>10374966.939999999</v>
      </c>
      <c r="C27" s="128">
        <v>9989271.1999999993</v>
      </c>
      <c r="D27" s="128">
        <v>43515.74</v>
      </c>
      <c r="E27" s="128">
        <v>1080</v>
      </c>
      <c r="F27" s="128">
        <v>420</v>
      </c>
      <c r="G27" s="128">
        <v>340680</v>
      </c>
    </row>
    <row r="28" spans="1:7" x14ac:dyDescent="0.3">
      <c r="A28" s="2" t="s">
        <v>13</v>
      </c>
      <c r="B28" s="128">
        <v>10312922.58</v>
      </c>
      <c r="C28" s="128">
        <v>1810139.28</v>
      </c>
      <c r="D28" s="128">
        <v>1956858.46</v>
      </c>
      <c r="E28" s="128">
        <v>1420103.6</v>
      </c>
      <c r="F28" s="128">
        <v>5063997.2</v>
      </c>
      <c r="G28" s="128">
        <v>61824.04</v>
      </c>
    </row>
    <row r="29" spans="1:7" x14ac:dyDescent="0.3">
      <c r="A29" s="2" t="s">
        <v>14</v>
      </c>
      <c r="B29" s="128">
        <v>28599561.350000001</v>
      </c>
      <c r="C29" s="128">
        <v>5618692.6100000003</v>
      </c>
      <c r="D29" s="128">
        <v>8114988.0800000001</v>
      </c>
      <c r="E29" s="128">
        <v>7378359.1200000001</v>
      </c>
      <c r="F29" s="128">
        <v>7099237.79</v>
      </c>
      <c r="G29" s="128">
        <v>388283.75</v>
      </c>
    </row>
    <row r="30" spans="1:7" x14ac:dyDescent="0.3">
      <c r="A30" s="2" t="s">
        <v>15</v>
      </c>
      <c r="B30" s="128">
        <v>979965</v>
      </c>
      <c r="C30" s="128">
        <v>947415</v>
      </c>
      <c r="D30" s="128">
        <v>2310</v>
      </c>
      <c r="E30" s="128">
        <v>0</v>
      </c>
      <c r="F30" s="128">
        <v>0</v>
      </c>
      <c r="G30" s="128">
        <v>30240</v>
      </c>
    </row>
    <row r="31" spans="1:7" x14ac:dyDescent="0.3">
      <c r="A31" s="2" t="s">
        <v>16</v>
      </c>
      <c r="B31" s="128">
        <v>122430</v>
      </c>
      <c r="C31" s="128">
        <v>11550</v>
      </c>
      <c r="D31" s="128">
        <v>630</v>
      </c>
      <c r="E31" s="128">
        <v>0</v>
      </c>
      <c r="F31" s="128">
        <v>0</v>
      </c>
      <c r="G31" s="128">
        <v>110250</v>
      </c>
    </row>
    <row r="32" spans="1:7" x14ac:dyDescent="0.3">
      <c r="A32" s="40" t="s">
        <v>256</v>
      </c>
      <c r="B32" s="130">
        <v>50468494.640000001</v>
      </c>
      <c r="C32" s="130">
        <v>18431780.300000001</v>
      </c>
      <c r="D32" s="130">
        <v>10134391.91</v>
      </c>
      <c r="E32" s="130">
        <v>8805701.1999999993</v>
      </c>
      <c r="F32" s="130">
        <v>12163654.99</v>
      </c>
      <c r="G32" s="130">
        <v>932966.24</v>
      </c>
    </row>
    <row r="34" spans="1:3" x14ac:dyDescent="0.3">
      <c r="A34" s="231" t="str">
        <f>HYPERLINK("#'Vysvetlivky'!A2", "Vysvetlivky ku kategóriám veľkosti podniku")</f>
        <v>Vysvetlivky ku kategóriám veľkosti podniku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42578125" defaultRowHeight="13.2" x14ac:dyDescent="0.3"/>
  <cols>
    <col min="1" max="1" width="11.7109375" customWidth="1"/>
    <col min="2" max="7" width="15.7109375" customWidth="1"/>
  </cols>
  <sheetData>
    <row r="2" spans="1:7" ht="15.6" x14ac:dyDescent="0.3">
      <c r="A2" s="226" t="s">
        <v>265</v>
      </c>
      <c r="B2" s="226"/>
      <c r="C2" s="226"/>
      <c r="D2" s="226"/>
      <c r="E2" s="226"/>
      <c r="F2" s="226"/>
      <c r="G2" s="226"/>
    </row>
    <row r="3" spans="1:7" x14ac:dyDescent="0.3">
      <c r="A3" s="252" t="s">
        <v>247</v>
      </c>
      <c r="B3" s="252"/>
      <c r="C3" s="252"/>
      <c r="D3" s="252"/>
      <c r="E3" s="252"/>
      <c r="F3" s="252"/>
      <c r="G3" s="252"/>
    </row>
    <row r="5" spans="1:7" ht="25.05" customHeight="1" x14ac:dyDescent="0.3">
      <c r="A5" s="230" t="s">
        <v>2</v>
      </c>
      <c r="B5" s="230"/>
      <c r="C5" s="230"/>
      <c r="D5" s="230"/>
      <c r="E5" s="230"/>
      <c r="F5" s="230"/>
      <c r="G5" s="230"/>
    </row>
    <row r="7" spans="1:7" x14ac:dyDescent="0.3">
      <c r="A7" s="235" t="s">
        <v>4</v>
      </c>
      <c r="B7" s="235" t="s">
        <v>248</v>
      </c>
      <c r="C7" s="237" t="s">
        <v>249</v>
      </c>
      <c r="D7" s="237"/>
      <c r="E7" s="237"/>
      <c r="F7" s="237"/>
      <c r="G7" s="237"/>
    </row>
    <row r="8" spans="1:7" x14ac:dyDescent="0.3">
      <c r="A8" s="235"/>
      <c r="B8" s="235"/>
      <c r="C8" s="1" t="s">
        <v>250</v>
      </c>
      <c r="D8" s="1" t="s">
        <v>251</v>
      </c>
      <c r="E8" s="1" t="s">
        <v>252</v>
      </c>
      <c r="F8" s="1" t="s">
        <v>253</v>
      </c>
      <c r="G8" s="1" t="s">
        <v>254</v>
      </c>
    </row>
    <row r="9" spans="1:7" x14ac:dyDescent="0.3">
      <c r="A9" s="253" t="s">
        <v>255</v>
      </c>
      <c r="B9" s="254"/>
      <c r="C9" s="254"/>
      <c r="D9" s="254"/>
      <c r="E9" s="254"/>
      <c r="F9" s="254"/>
      <c r="G9" s="254"/>
    </row>
    <row r="10" spans="1:7" x14ac:dyDescent="0.3">
      <c r="A10" s="2" t="s">
        <v>11</v>
      </c>
      <c r="B10" s="131">
        <v>1014</v>
      </c>
      <c r="C10" s="131">
        <v>787</v>
      </c>
      <c r="D10" s="131">
        <v>175</v>
      </c>
      <c r="E10" s="131">
        <v>16</v>
      </c>
      <c r="F10" s="131">
        <v>0</v>
      </c>
      <c r="G10" s="131">
        <v>36</v>
      </c>
    </row>
    <row r="11" spans="1:7" x14ac:dyDescent="0.3">
      <c r="A11" s="2" t="s">
        <v>12</v>
      </c>
      <c r="B11" s="131">
        <v>39850</v>
      </c>
      <c r="C11" s="131">
        <v>38194</v>
      </c>
      <c r="D11" s="131">
        <v>306</v>
      </c>
      <c r="E11" s="131">
        <v>9</v>
      </c>
      <c r="F11" s="131">
        <v>1</v>
      </c>
      <c r="G11" s="131">
        <v>1340</v>
      </c>
    </row>
    <row r="12" spans="1:7" x14ac:dyDescent="0.3">
      <c r="A12" s="2" t="s">
        <v>13</v>
      </c>
      <c r="B12" s="131">
        <v>4841</v>
      </c>
      <c r="C12" s="131">
        <v>3394</v>
      </c>
      <c r="D12" s="131">
        <v>1040</v>
      </c>
      <c r="E12" s="131">
        <v>186</v>
      </c>
      <c r="F12" s="131">
        <v>111</v>
      </c>
      <c r="G12" s="131">
        <v>110</v>
      </c>
    </row>
    <row r="13" spans="1:7" x14ac:dyDescent="0.3">
      <c r="A13" s="2" t="s">
        <v>14</v>
      </c>
      <c r="B13" s="131">
        <v>17497</v>
      </c>
      <c r="C13" s="131">
        <v>12812</v>
      </c>
      <c r="D13" s="131">
        <v>3537</v>
      </c>
      <c r="E13" s="131">
        <v>614</v>
      </c>
      <c r="F13" s="131">
        <v>125</v>
      </c>
      <c r="G13" s="131">
        <v>409</v>
      </c>
    </row>
    <row r="14" spans="1:7" x14ac:dyDescent="0.3">
      <c r="A14" s="2" t="s">
        <v>15</v>
      </c>
      <c r="B14" s="131">
        <v>8129</v>
      </c>
      <c r="C14" s="131">
        <v>7799</v>
      </c>
      <c r="D14" s="131">
        <v>13</v>
      </c>
      <c r="E14" s="131">
        <v>0</v>
      </c>
      <c r="F14" s="131">
        <v>0</v>
      </c>
      <c r="G14" s="131">
        <v>317</v>
      </c>
    </row>
    <row r="15" spans="1:7" x14ac:dyDescent="0.3">
      <c r="A15" s="2" t="s">
        <v>16</v>
      </c>
      <c r="B15" s="131">
        <v>883</v>
      </c>
      <c r="C15" s="131">
        <v>112</v>
      </c>
      <c r="D15" s="131">
        <v>2</v>
      </c>
      <c r="E15" s="131">
        <v>0</v>
      </c>
      <c r="F15" s="131">
        <v>0</v>
      </c>
      <c r="G15" s="131">
        <v>769</v>
      </c>
    </row>
    <row r="16" spans="1:7" x14ac:dyDescent="0.3">
      <c r="A16" s="40" t="s">
        <v>256</v>
      </c>
      <c r="B16" s="133">
        <v>72214</v>
      </c>
      <c r="C16" s="133">
        <v>63098</v>
      </c>
      <c r="D16" s="133">
        <v>5073</v>
      </c>
      <c r="E16" s="133">
        <v>825</v>
      </c>
      <c r="F16" s="133">
        <v>237</v>
      </c>
      <c r="G16" s="133">
        <v>2981</v>
      </c>
    </row>
    <row r="17" spans="1:7" x14ac:dyDescent="0.3">
      <c r="A17" s="253" t="s">
        <v>257</v>
      </c>
      <c r="B17" s="254"/>
      <c r="C17" s="254"/>
      <c r="D17" s="254"/>
      <c r="E17" s="254"/>
      <c r="F17" s="254"/>
      <c r="G17" s="254"/>
    </row>
    <row r="18" spans="1:7" x14ac:dyDescent="0.3">
      <c r="A18" s="2" t="s">
        <v>11</v>
      </c>
      <c r="B18" s="131">
        <v>3879</v>
      </c>
      <c r="C18" s="131">
        <v>1751</v>
      </c>
      <c r="D18" s="131">
        <v>1493</v>
      </c>
      <c r="E18" s="131">
        <v>458</v>
      </c>
      <c r="F18" s="131">
        <v>0</v>
      </c>
      <c r="G18" s="131">
        <v>177</v>
      </c>
    </row>
    <row r="19" spans="1:7" x14ac:dyDescent="0.3">
      <c r="A19" s="2" t="s">
        <v>12</v>
      </c>
      <c r="B19" s="131">
        <v>39772</v>
      </c>
      <c r="C19" s="131">
        <v>38108</v>
      </c>
      <c r="D19" s="131">
        <v>306</v>
      </c>
      <c r="E19" s="131">
        <v>11</v>
      </c>
      <c r="F19" s="131">
        <v>1</v>
      </c>
      <c r="G19" s="131">
        <v>1346</v>
      </c>
    </row>
    <row r="20" spans="1:7" x14ac:dyDescent="0.3">
      <c r="A20" s="2" t="s">
        <v>13</v>
      </c>
      <c r="B20" s="131">
        <v>73292</v>
      </c>
      <c r="C20" s="131">
        <v>8159</v>
      </c>
      <c r="D20" s="131">
        <v>9219</v>
      </c>
      <c r="E20" s="131">
        <v>7828</v>
      </c>
      <c r="F20" s="131">
        <v>47446</v>
      </c>
      <c r="G20" s="131">
        <v>640</v>
      </c>
    </row>
    <row r="21" spans="1:7" x14ac:dyDescent="0.3">
      <c r="A21" s="2" t="s">
        <v>14</v>
      </c>
      <c r="B21" s="131">
        <v>147167</v>
      </c>
      <c r="C21" s="131">
        <v>32492</v>
      </c>
      <c r="D21" s="131">
        <v>41158</v>
      </c>
      <c r="E21" s="131">
        <v>37654</v>
      </c>
      <c r="F21" s="131">
        <v>32381</v>
      </c>
      <c r="G21" s="131">
        <v>3482</v>
      </c>
    </row>
    <row r="22" spans="1:7" x14ac:dyDescent="0.3">
      <c r="A22" s="2" t="s">
        <v>15</v>
      </c>
      <c r="B22" s="131">
        <v>8111</v>
      </c>
      <c r="C22" s="131">
        <v>7783</v>
      </c>
      <c r="D22" s="131">
        <v>13</v>
      </c>
      <c r="E22" s="131">
        <v>0</v>
      </c>
      <c r="F22" s="131">
        <v>0</v>
      </c>
      <c r="G22" s="131">
        <v>315</v>
      </c>
    </row>
    <row r="23" spans="1:7" x14ac:dyDescent="0.3">
      <c r="A23" s="2" t="s">
        <v>16</v>
      </c>
      <c r="B23" s="131">
        <v>882</v>
      </c>
      <c r="C23" s="131">
        <v>112</v>
      </c>
      <c r="D23" s="131">
        <v>2</v>
      </c>
      <c r="E23" s="131">
        <v>0</v>
      </c>
      <c r="F23" s="131">
        <v>0</v>
      </c>
      <c r="G23" s="131">
        <v>768</v>
      </c>
    </row>
    <row r="24" spans="1:7" x14ac:dyDescent="0.3">
      <c r="A24" s="40" t="s">
        <v>256</v>
      </c>
      <c r="B24" s="133">
        <v>273103</v>
      </c>
      <c r="C24" s="133">
        <v>88405</v>
      </c>
      <c r="D24" s="133">
        <v>52191</v>
      </c>
      <c r="E24" s="133">
        <v>45951</v>
      </c>
      <c r="F24" s="133">
        <v>79828</v>
      </c>
      <c r="G24" s="133">
        <v>6728</v>
      </c>
    </row>
    <row r="25" spans="1:7" x14ac:dyDescent="0.3">
      <c r="A25" s="253" t="s">
        <v>258</v>
      </c>
      <c r="B25" s="254"/>
      <c r="C25" s="254"/>
      <c r="D25" s="254"/>
      <c r="E25" s="254"/>
      <c r="F25" s="254"/>
      <c r="G25" s="254"/>
    </row>
    <row r="26" spans="1:7" x14ac:dyDescent="0.3">
      <c r="A26" s="2" t="s">
        <v>11</v>
      </c>
      <c r="B26" s="132">
        <v>1329615.69</v>
      </c>
      <c r="C26" s="132">
        <v>639666</v>
      </c>
      <c r="D26" s="132">
        <v>540263.24</v>
      </c>
      <c r="E26" s="132">
        <v>125826.47</v>
      </c>
      <c r="F26" s="132">
        <v>0</v>
      </c>
      <c r="G26" s="132">
        <v>23859.98</v>
      </c>
    </row>
    <row r="27" spans="1:7" x14ac:dyDescent="0.3">
      <c r="A27" s="2" t="s">
        <v>12</v>
      </c>
      <c r="B27" s="132">
        <v>24839915.969999999</v>
      </c>
      <c r="C27" s="132">
        <v>23851183.82</v>
      </c>
      <c r="D27" s="132">
        <v>155209.06</v>
      </c>
      <c r="E27" s="132">
        <v>4230</v>
      </c>
      <c r="F27" s="132">
        <v>702</v>
      </c>
      <c r="G27" s="132">
        <v>828591.09</v>
      </c>
    </row>
    <row r="28" spans="1:7" x14ac:dyDescent="0.3">
      <c r="A28" s="2" t="s">
        <v>13</v>
      </c>
      <c r="B28" s="132">
        <v>14373300.439999999</v>
      </c>
      <c r="C28" s="132">
        <v>3749409.3</v>
      </c>
      <c r="D28" s="132">
        <v>4292118.0199999996</v>
      </c>
      <c r="E28" s="132">
        <v>2530285.6800000002</v>
      </c>
      <c r="F28" s="132">
        <v>3623396.52</v>
      </c>
      <c r="G28" s="132">
        <v>178090.92</v>
      </c>
    </row>
    <row r="29" spans="1:7" x14ac:dyDescent="0.3">
      <c r="A29" s="2" t="s">
        <v>14</v>
      </c>
      <c r="B29" s="132">
        <v>63067450.960000001</v>
      </c>
      <c r="C29" s="132">
        <v>14264881.470000001</v>
      </c>
      <c r="D29" s="132">
        <v>19128325.52</v>
      </c>
      <c r="E29" s="132">
        <v>15811214.41</v>
      </c>
      <c r="F29" s="132">
        <v>12573009.68</v>
      </c>
      <c r="G29" s="132">
        <v>1290019.8799999999</v>
      </c>
    </row>
    <row r="30" spans="1:7" x14ac:dyDescent="0.3">
      <c r="A30" s="2" t="s">
        <v>15</v>
      </c>
      <c r="B30" s="132">
        <v>2453555.09</v>
      </c>
      <c r="C30" s="132">
        <v>2352824.89</v>
      </c>
      <c r="D30" s="132">
        <v>3618</v>
      </c>
      <c r="E30" s="132">
        <v>0</v>
      </c>
      <c r="F30" s="132">
        <v>0</v>
      </c>
      <c r="G30" s="132">
        <v>97112.2</v>
      </c>
    </row>
    <row r="31" spans="1:7" x14ac:dyDescent="0.3">
      <c r="A31" s="2" t="s">
        <v>16</v>
      </c>
      <c r="B31" s="132">
        <v>269180.88</v>
      </c>
      <c r="C31" s="132">
        <v>33633.839999999997</v>
      </c>
      <c r="D31" s="132">
        <v>454.64</v>
      </c>
      <c r="E31" s="132">
        <v>0</v>
      </c>
      <c r="F31" s="132">
        <v>0</v>
      </c>
      <c r="G31" s="132">
        <v>235092.4</v>
      </c>
    </row>
    <row r="32" spans="1:7" x14ac:dyDescent="0.3">
      <c r="A32" s="40" t="s">
        <v>256</v>
      </c>
      <c r="B32" s="134">
        <v>106333019.03</v>
      </c>
      <c r="C32" s="134">
        <v>44891599.32</v>
      </c>
      <c r="D32" s="134">
        <v>24119988.48</v>
      </c>
      <c r="E32" s="134">
        <v>18471556.559999999</v>
      </c>
      <c r="F32" s="134">
        <v>16197108.199999999</v>
      </c>
      <c r="G32" s="134">
        <v>2652766.4700000002</v>
      </c>
    </row>
    <row r="34" spans="1:3" x14ac:dyDescent="0.3">
      <c r="A34" s="231" t="str">
        <f>HYPERLINK("#'Vysvetlivky'!A2", "Vysvetlivky ku kategóriám veľkosti podniku")</f>
        <v>Vysvetlivky ku kategóriám veľkosti podniku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showGridLines="0" workbookViewId="0"/>
  </sheetViews>
  <sheetFormatPr defaultColWidth="11.42578125" defaultRowHeight="13.2" x14ac:dyDescent="0.3"/>
  <cols>
    <col min="1" max="1" width="15.7109375" customWidth="1"/>
    <col min="2" max="6" width="22.7109375" customWidth="1"/>
  </cols>
  <sheetData>
    <row r="2" spans="1:6" ht="15.6" x14ac:dyDescent="0.3">
      <c r="A2" s="226" t="s">
        <v>1</v>
      </c>
      <c r="B2" s="226"/>
      <c r="C2" s="226"/>
      <c r="D2" s="226"/>
      <c r="E2" s="226"/>
      <c r="F2" s="226"/>
    </row>
    <row r="4" spans="1:6" ht="25.05" customHeight="1" x14ac:dyDescent="0.3">
      <c r="A4" s="230" t="s">
        <v>2</v>
      </c>
      <c r="B4" s="230"/>
      <c r="C4" s="230"/>
      <c r="D4" s="230"/>
      <c r="E4" s="230"/>
      <c r="F4" s="230"/>
    </row>
    <row r="6" spans="1:6" ht="26.4" x14ac:dyDescent="0.3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</row>
    <row r="7" spans="1:6" x14ac:dyDescent="0.3">
      <c r="A7" s="7" t="s">
        <v>10</v>
      </c>
      <c r="B7" s="5">
        <v>80070</v>
      </c>
      <c r="C7" s="5">
        <v>370443</v>
      </c>
      <c r="D7" s="6">
        <v>82995506.069999993</v>
      </c>
      <c r="E7" s="6">
        <v>224.04393137405799</v>
      </c>
      <c r="F7" s="6">
        <v>83025720.288000003</v>
      </c>
    </row>
    <row r="8" spans="1:6" x14ac:dyDescent="0.3">
      <c r="A8" s="2" t="s">
        <v>11</v>
      </c>
      <c r="B8" s="3">
        <v>13693</v>
      </c>
      <c r="C8" s="3">
        <v>65586</v>
      </c>
      <c r="D8" s="4">
        <v>18720905.66</v>
      </c>
      <c r="E8" s="4">
        <v>285.44057664745498</v>
      </c>
      <c r="F8" s="4"/>
    </row>
    <row r="9" spans="1:6" x14ac:dyDescent="0.3">
      <c r="A9" s="2" t="s">
        <v>12</v>
      </c>
      <c r="B9" s="3">
        <v>39576</v>
      </c>
      <c r="C9" s="3">
        <v>39576</v>
      </c>
      <c r="D9" s="4">
        <v>9922948.5700000003</v>
      </c>
      <c r="E9" s="4">
        <v>250.731467808773</v>
      </c>
      <c r="F9" s="4"/>
    </row>
    <row r="10" spans="1:6" x14ac:dyDescent="0.3">
      <c r="A10" s="2" t="s">
        <v>13</v>
      </c>
      <c r="B10" s="3">
        <v>2648</v>
      </c>
      <c r="C10" s="3">
        <v>68111</v>
      </c>
      <c r="D10" s="4">
        <v>18367703.09</v>
      </c>
      <c r="E10" s="4">
        <v>269.67307909148298</v>
      </c>
      <c r="F10" s="4"/>
    </row>
    <row r="11" spans="1:6" x14ac:dyDescent="0.3">
      <c r="A11" s="2" t="s">
        <v>14</v>
      </c>
      <c r="B11" s="3">
        <v>12589</v>
      </c>
      <c r="C11" s="3">
        <v>185631</v>
      </c>
      <c r="D11" s="4">
        <v>34770388.75</v>
      </c>
      <c r="E11" s="4">
        <v>187.30917115137001</v>
      </c>
      <c r="F11" s="4"/>
    </row>
    <row r="12" spans="1:6" x14ac:dyDescent="0.3">
      <c r="A12" s="2" t="s">
        <v>15</v>
      </c>
      <c r="B12" s="3">
        <v>10573</v>
      </c>
      <c r="C12" s="3">
        <v>10573</v>
      </c>
      <c r="D12" s="4">
        <v>1112025</v>
      </c>
      <c r="E12" s="4">
        <v>105.17591979570599</v>
      </c>
      <c r="F12" s="4"/>
    </row>
    <row r="13" spans="1:6" x14ac:dyDescent="0.3">
      <c r="A13" s="8" t="s">
        <v>16</v>
      </c>
      <c r="B13" s="9">
        <v>966</v>
      </c>
      <c r="C13" s="9">
        <v>966</v>
      </c>
      <c r="D13" s="10">
        <v>101535</v>
      </c>
      <c r="E13" s="10">
        <v>105.10869565217401</v>
      </c>
      <c r="F13" s="10"/>
    </row>
    <row r="14" spans="1:6" x14ac:dyDescent="0.3">
      <c r="A14" s="7" t="s">
        <v>17</v>
      </c>
      <c r="B14" s="5">
        <v>94582</v>
      </c>
      <c r="C14" s="5">
        <v>465584</v>
      </c>
      <c r="D14" s="6">
        <v>176969014.59</v>
      </c>
      <c r="E14" s="6">
        <v>380.10115165040003</v>
      </c>
      <c r="F14" s="6">
        <v>177037176.18900001</v>
      </c>
    </row>
    <row r="15" spans="1:6" x14ac:dyDescent="0.3">
      <c r="A15" s="2" t="s">
        <v>11</v>
      </c>
      <c r="B15" s="3">
        <v>11266</v>
      </c>
      <c r="C15" s="3">
        <v>56508</v>
      </c>
      <c r="D15" s="4">
        <v>28027678.030000001</v>
      </c>
      <c r="E15" s="4">
        <v>495.994868514193</v>
      </c>
      <c r="F15" s="4"/>
    </row>
    <row r="16" spans="1:6" x14ac:dyDescent="0.3">
      <c r="A16" s="2" t="s">
        <v>12</v>
      </c>
      <c r="B16" s="3">
        <v>47458</v>
      </c>
      <c r="C16" s="3">
        <v>47458</v>
      </c>
      <c r="D16" s="4">
        <v>22362883.260000002</v>
      </c>
      <c r="E16" s="4">
        <v>471.21419486704002</v>
      </c>
      <c r="F16" s="4"/>
    </row>
    <row r="17" spans="1:6" x14ac:dyDescent="0.3">
      <c r="A17" s="2" t="s">
        <v>13</v>
      </c>
      <c r="B17" s="3">
        <v>4547</v>
      </c>
      <c r="C17" s="3">
        <v>103010</v>
      </c>
      <c r="D17" s="4">
        <v>44086520.020000003</v>
      </c>
      <c r="E17" s="4">
        <v>427.98291447432302</v>
      </c>
      <c r="F17" s="4"/>
    </row>
    <row r="18" spans="1:6" x14ac:dyDescent="0.3">
      <c r="A18" s="2" t="s">
        <v>14</v>
      </c>
      <c r="B18" s="3">
        <v>17825</v>
      </c>
      <c r="C18" s="3">
        <v>245215</v>
      </c>
      <c r="D18" s="4">
        <v>79674663.280000001</v>
      </c>
      <c r="E18" s="4">
        <v>324.91757551536398</v>
      </c>
      <c r="F18" s="4"/>
    </row>
    <row r="19" spans="1:6" x14ac:dyDescent="0.3">
      <c r="A19" s="2" t="s">
        <v>15</v>
      </c>
      <c r="B19" s="3">
        <v>12266</v>
      </c>
      <c r="C19" s="3">
        <v>12266</v>
      </c>
      <c r="D19" s="4">
        <v>2580285</v>
      </c>
      <c r="E19" s="4">
        <v>210.36075330181001</v>
      </c>
      <c r="F19" s="4"/>
    </row>
    <row r="20" spans="1:6" x14ac:dyDescent="0.3">
      <c r="A20" s="8" t="s">
        <v>16</v>
      </c>
      <c r="B20" s="9">
        <v>1127</v>
      </c>
      <c r="C20" s="9">
        <v>1127</v>
      </c>
      <c r="D20" s="10">
        <v>236985</v>
      </c>
      <c r="E20" s="10">
        <v>210.27950310559001</v>
      </c>
      <c r="F20" s="10"/>
    </row>
    <row r="21" spans="1:6" x14ac:dyDescent="0.3">
      <c r="A21" s="7" t="s">
        <v>18</v>
      </c>
      <c r="B21" s="5">
        <v>77258</v>
      </c>
      <c r="C21" s="5">
        <v>458978</v>
      </c>
      <c r="D21" s="6">
        <v>145998072.44999999</v>
      </c>
      <c r="E21" s="6">
        <v>318.093835543316</v>
      </c>
      <c r="F21" s="6">
        <v>146075486.09599999</v>
      </c>
    </row>
    <row r="22" spans="1:6" x14ac:dyDescent="0.3">
      <c r="A22" s="2" t="s">
        <v>11</v>
      </c>
      <c r="B22" s="3">
        <v>4050</v>
      </c>
      <c r="C22" s="3">
        <v>24752</v>
      </c>
      <c r="D22" s="4">
        <v>10343572</v>
      </c>
      <c r="E22" s="4">
        <v>417.88833225597898</v>
      </c>
      <c r="F22" s="4"/>
    </row>
    <row r="23" spans="1:6" x14ac:dyDescent="0.3">
      <c r="A23" s="2" t="s">
        <v>12</v>
      </c>
      <c r="B23" s="3">
        <v>41435</v>
      </c>
      <c r="C23" s="3">
        <v>41435</v>
      </c>
      <c r="D23" s="4">
        <v>18571621.850000001</v>
      </c>
      <c r="E23" s="4">
        <v>448.21097743453601</v>
      </c>
      <c r="F23" s="4"/>
    </row>
    <row r="24" spans="1:6" x14ac:dyDescent="0.3">
      <c r="A24" s="2" t="s">
        <v>13</v>
      </c>
      <c r="B24" s="3">
        <v>4477</v>
      </c>
      <c r="C24" s="3">
        <v>109455</v>
      </c>
      <c r="D24" s="4">
        <v>41461897.960000001</v>
      </c>
      <c r="E24" s="4">
        <v>378.80314247864402</v>
      </c>
      <c r="F24" s="4"/>
    </row>
    <row r="25" spans="1:6" x14ac:dyDescent="0.3">
      <c r="A25" s="2" t="s">
        <v>14</v>
      </c>
      <c r="B25" s="3">
        <v>17606</v>
      </c>
      <c r="C25" s="3">
        <v>273719</v>
      </c>
      <c r="D25" s="4">
        <v>73599805.640000001</v>
      </c>
      <c r="E25" s="4">
        <v>268.88818693623801</v>
      </c>
      <c r="F25" s="4"/>
    </row>
    <row r="26" spans="1:6" x14ac:dyDescent="0.3">
      <c r="A26" s="2" t="s">
        <v>15</v>
      </c>
      <c r="B26" s="3">
        <v>8650</v>
      </c>
      <c r="C26" s="3">
        <v>8650</v>
      </c>
      <c r="D26" s="4">
        <v>1818150</v>
      </c>
      <c r="E26" s="4">
        <v>210.19075144508699</v>
      </c>
      <c r="F26" s="4"/>
    </row>
    <row r="27" spans="1:6" x14ac:dyDescent="0.3">
      <c r="A27" s="8" t="s">
        <v>16</v>
      </c>
      <c r="B27" s="9">
        <v>967</v>
      </c>
      <c r="C27" s="9">
        <v>967</v>
      </c>
      <c r="D27" s="10">
        <v>203025</v>
      </c>
      <c r="E27" s="10">
        <v>209.95346432264699</v>
      </c>
      <c r="F27" s="10"/>
    </row>
    <row r="28" spans="1:6" x14ac:dyDescent="0.3">
      <c r="A28" s="7" t="s">
        <v>19</v>
      </c>
      <c r="B28" s="5">
        <v>52477</v>
      </c>
      <c r="C28" s="5">
        <v>277664</v>
      </c>
      <c r="D28" s="6">
        <v>80894405.420000002</v>
      </c>
      <c r="E28" s="6">
        <v>291.33919204506202</v>
      </c>
      <c r="F28" s="6">
        <v>80925642.799999997</v>
      </c>
    </row>
    <row r="29" spans="1:6" x14ac:dyDescent="0.3">
      <c r="A29" s="2" t="s">
        <v>11</v>
      </c>
      <c r="B29" s="3">
        <v>350</v>
      </c>
      <c r="C29" s="3">
        <v>2106</v>
      </c>
      <c r="D29" s="4">
        <v>809073.32</v>
      </c>
      <c r="E29" s="4">
        <v>384.17536562203202</v>
      </c>
      <c r="F29" s="4"/>
    </row>
    <row r="30" spans="1:6" x14ac:dyDescent="0.3">
      <c r="A30" s="2" t="s">
        <v>12</v>
      </c>
      <c r="B30" s="3">
        <v>29937</v>
      </c>
      <c r="C30" s="3">
        <v>29937</v>
      </c>
      <c r="D30" s="4">
        <v>13097404.17</v>
      </c>
      <c r="E30" s="4">
        <v>437.49888666199001</v>
      </c>
      <c r="F30" s="4"/>
    </row>
    <row r="31" spans="1:6" x14ac:dyDescent="0.3">
      <c r="A31" s="2" t="s">
        <v>13</v>
      </c>
      <c r="B31" s="3">
        <v>3247</v>
      </c>
      <c r="C31" s="3">
        <v>79413</v>
      </c>
      <c r="D31" s="4">
        <v>24685093.16</v>
      </c>
      <c r="E31" s="4">
        <v>310.84448591540399</v>
      </c>
      <c r="F31" s="4"/>
    </row>
    <row r="32" spans="1:6" x14ac:dyDescent="0.3">
      <c r="A32" s="2" t="s">
        <v>14</v>
      </c>
      <c r="B32" s="3">
        <v>12210</v>
      </c>
      <c r="C32" s="3">
        <v>159550</v>
      </c>
      <c r="D32" s="4">
        <v>40903064.770000003</v>
      </c>
      <c r="E32" s="4">
        <v>256.365181886556</v>
      </c>
      <c r="F32" s="4"/>
    </row>
    <row r="33" spans="1:6" x14ac:dyDescent="0.3">
      <c r="A33" s="2" t="s">
        <v>15</v>
      </c>
      <c r="B33" s="3">
        <v>5977</v>
      </c>
      <c r="C33" s="3">
        <v>5977</v>
      </c>
      <c r="D33" s="4">
        <v>1256760</v>
      </c>
      <c r="E33" s="4">
        <v>210.266019742346</v>
      </c>
      <c r="F33" s="4"/>
    </row>
    <row r="34" spans="1:6" x14ac:dyDescent="0.3">
      <c r="A34" s="8" t="s">
        <v>16</v>
      </c>
      <c r="B34" s="9">
        <v>681</v>
      </c>
      <c r="C34" s="9">
        <v>681</v>
      </c>
      <c r="D34" s="10">
        <v>143010</v>
      </c>
      <c r="E34" s="10">
        <v>210</v>
      </c>
      <c r="F34" s="10"/>
    </row>
    <row r="35" spans="1:6" x14ac:dyDescent="0.3">
      <c r="A35" s="7" t="s">
        <v>20</v>
      </c>
      <c r="B35" s="5">
        <v>41817</v>
      </c>
      <c r="C35" s="5">
        <v>225248</v>
      </c>
      <c r="D35" s="6">
        <v>63395925.969999999</v>
      </c>
      <c r="E35" s="6">
        <v>281.44945113830101</v>
      </c>
      <c r="F35" s="6">
        <v>63400285.25</v>
      </c>
    </row>
    <row r="36" spans="1:6" x14ac:dyDescent="0.3">
      <c r="A36" s="2" t="s">
        <v>11</v>
      </c>
      <c r="B36" s="3">
        <v>78</v>
      </c>
      <c r="C36" s="3">
        <v>471</v>
      </c>
      <c r="D36" s="4">
        <v>291817.64</v>
      </c>
      <c r="E36" s="4">
        <v>619.57036093418299</v>
      </c>
      <c r="F36" s="4"/>
    </row>
    <row r="37" spans="1:6" x14ac:dyDescent="0.3">
      <c r="A37" s="2" t="s">
        <v>12</v>
      </c>
      <c r="B37" s="3">
        <v>23815</v>
      </c>
      <c r="C37" s="3">
        <v>23815</v>
      </c>
      <c r="D37" s="4">
        <v>10428211.98</v>
      </c>
      <c r="E37" s="4">
        <v>437.88418979634702</v>
      </c>
      <c r="F37" s="4"/>
    </row>
    <row r="38" spans="1:6" x14ac:dyDescent="0.3">
      <c r="A38" s="2" t="s">
        <v>13</v>
      </c>
      <c r="B38" s="3">
        <v>2703</v>
      </c>
      <c r="C38" s="3">
        <v>73735</v>
      </c>
      <c r="D38" s="4">
        <v>20115677.460000001</v>
      </c>
      <c r="E38" s="4">
        <v>272.81043547840198</v>
      </c>
      <c r="F38" s="4"/>
    </row>
    <row r="39" spans="1:6" x14ac:dyDescent="0.3">
      <c r="A39" s="2" t="s">
        <v>14</v>
      </c>
      <c r="B39" s="3">
        <v>9754</v>
      </c>
      <c r="C39" s="3">
        <v>121814</v>
      </c>
      <c r="D39" s="4">
        <v>31421703.890000001</v>
      </c>
      <c r="E39" s="4">
        <v>257.94821522977702</v>
      </c>
      <c r="F39" s="4"/>
    </row>
    <row r="40" spans="1:6" x14ac:dyDescent="0.3">
      <c r="A40" s="2" t="s">
        <v>15</v>
      </c>
      <c r="B40" s="3">
        <v>4855</v>
      </c>
      <c r="C40" s="3">
        <v>4855</v>
      </c>
      <c r="D40" s="4">
        <v>1021755</v>
      </c>
      <c r="E40" s="4">
        <v>210.45417095777501</v>
      </c>
      <c r="F40" s="4"/>
    </row>
    <row r="41" spans="1:6" x14ac:dyDescent="0.3">
      <c r="A41" s="8" t="s">
        <v>16</v>
      </c>
      <c r="B41" s="9">
        <v>558</v>
      </c>
      <c r="C41" s="9">
        <v>558</v>
      </c>
      <c r="D41" s="10">
        <v>116760</v>
      </c>
      <c r="E41" s="10">
        <v>209.24731182795699</v>
      </c>
      <c r="F41" s="10"/>
    </row>
    <row r="42" spans="1:6" x14ac:dyDescent="0.3">
      <c r="A42" s="7" t="s">
        <v>21</v>
      </c>
      <c r="B42" s="5">
        <v>40565</v>
      </c>
      <c r="C42" s="5">
        <v>201252</v>
      </c>
      <c r="D42" s="6">
        <v>56920932.270000003</v>
      </c>
      <c r="E42" s="6">
        <v>282.83411976030101</v>
      </c>
      <c r="F42" s="6">
        <v>56931440.270000003</v>
      </c>
    </row>
    <row r="43" spans="1:6" x14ac:dyDescent="0.3">
      <c r="A43" s="2" t="s">
        <v>11</v>
      </c>
      <c r="B43" s="3">
        <v>53</v>
      </c>
      <c r="C43" s="3">
        <v>135</v>
      </c>
      <c r="D43" s="4">
        <v>61734.02</v>
      </c>
      <c r="E43" s="4">
        <v>457.28903703703702</v>
      </c>
      <c r="F43" s="4"/>
    </row>
    <row r="44" spans="1:6" x14ac:dyDescent="0.3">
      <c r="A44" s="2" t="s">
        <v>12</v>
      </c>
      <c r="B44" s="3">
        <v>22618</v>
      </c>
      <c r="C44" s="3">
        <v>22618</v>
      </c>
      <c r="D44" s="4">
        <v>9893200</v>
      </c>
      <c r="E44" s="4">
        <v>437.40383765142798</v>
      </c>
      <c r="F44" s="4"/>
    </row>
    <row r="45" spans="1:6" x14ac:dyDescent="0.3">
      <c r="A45" s="2" t="s">
        <v>13</v>
      </c>
      <c r="B45" s="3">
        <v>2561</v>
      </c>
      <c r="C45" s="3">
        <v>52836</v>
      </c>
      <c r="D45" s="4">
        <v>14501111.199999999</v>
      </c>
      <c r="E45" s="4">
        <v>274.45512907865901</v>
      </c>
      <c r="F45" s="4"/>
    </row>
    <row r="46" spans="1:6" x14ac:dyDescent="0.3">
      <c r="A46" s="2" t="s">
        <v>14</v>
      </c>
      <c r="B46" s="3">
        <v>10365</v>
      </c>
      <c r="C46" s="3">
        <v>120744</v>
      </c>
      <c r="D46" s="4">
        <v>31427592.050000001</v>
      </c>
      <c r="E46" s="4">
        <v>260.28284676671302</v>
      </c>
      <c r="F46" s="4"/>
    </row>
    <row r="47" spans="1:6" x14ac:dyDescent="0.3">
      <c r="A47" s="2" t="s">
        <v>15</v>
      </c>
      <c r="B47" s="3">
        <v>4396</v>
      </c>
      <c r="C47" s="3">
        <v>4396</v>
      </c>
      <c r="D47" s="4">
        <v>927675</v>
      </c>
      <c r="E47" s="4">
        <v>211.027070063694</v>
      </c>
      <c r="F47" s="4"/>
    </row>
    <row r="48" spans="1:6" x14ac:dyDescent="0.3">
      <c r="A48" s="8" t="s">
        <v>16</v>
      </c>
      <c r="B48" s="9">
        <v>523</v>
      </c>
      <c r="C48" s="9">
        <v>523</v>
      </c>
      <c r="D48" s="10">
        <v>109620</v>
      </c>
      <c r="E48" s="10">
        <v>209.59847036328901</v>
      </c>
      <c r="F48" s="10"/>
    </row>
    <row r="49" spans="1:6" x14ac:dyDescent="0.3">
      <c r="A49" s="7" t="s">
        <v>22</v>
      </c>
      <c r="B49" s="5">
        <v>42962</v>
      </c>
      <c r="C49" s="5">
        <v>186106</v>
      </c>
      <c r="D49" s="6">
        <v>50468494.640000001</v>
      </c>
      <c r="E49" s="6">
        <v>271.181448421867</v>
      </c>
      <c r="F49" s="6">
        <v>50478187.873999998</v>
      </c>
    </row>
    <row r="50" spans="1:6" x14ac:dyDescent="0.3">
      <c r="A50" s="2" t="s">
        <v>11</v>
      </c>
      <c r="B50" s="3">
        <v>71</v>
      </c>
      <c r="C50" s="3">
        <v>206</v>
      </c>
      <c r="D50" s="4">
        <v>78648.77</v>
      </c>
      <c r="E50" s="4">
        <v>381.79014563106801</v>
      </c>
      <c r="F50" s="4"/>
    </row>
    <row r="51" spans="1:6" x14ac:dyDescent="0.3">
      <c r="A51" s="2" t="s">
        <v>12</v>
      </c>
      <c r="B51" s="3">
        <v>24094</v>
      </c>
      <c r="C51" s="3">
        <v>24094</v>
      </c>
      <c r="D51" s="4">
        <v>10374966.939999999</v>
      </c>
      <c r="E51" s="4">
        <v>430.60375778202001</v>
      </c>
      <c r="F51" s="4"/>
    </row>
    <row r="52" spans="1:6" x14ac:dyDescent="0.3">
      <c r="A52" s="2" t="s">
        <v>13</v>
      </c>
      <c r="B52" s="3">
        <v>2616</v>
      </c>
      <c r="C52" s="3">
        <v>43706</v>
      </c>
      <c r="D52" s="4">
        <v>10312922.58</v>
      </c>
      <c r="E52" s="4">
        <v>235.96125429002899</v>
      </c>
      <c r="F52" s="4"/>
    </row>
    <row r="53" spans="1:6" x14ac:dyDescent="0.3">
      <c r="A53" s="2" t="s">
        <v>14</v>
      </c>
      <c r="B53" s="3">
        <v>10906</v>
      </c>
      <c r="C53" s="3">
        <v>112860</v>
      </c>
      <c r="D53" s="4">
        <v>28599561.350000001</v>
      </c>
      <c r="E53" s="4">
        <v>253.40741936913</v>
      </c>
      <c r="F53" s="4"/>
    </row>
    <row r="54" spans="1:6" x14ac:dyDescent="0.3">
      <c r="A54" s="2" t="s">
        <v>15</v>
      </c>
      <c r="B54" s="3">
        <v>4657</v>
      </c>
      <c r="C54" s="3">
        <v>4657</v>
      </c>
      <c r="D54" s="4">
        <v>979965</v>
      </c>
      <c r="E54" s="4">
        <v>210.42838737384599</v>
      </c>
      <c r="F54" s="4"/>
    </row>
    <row r="55" spans="1:6" x14ac:dyDescent="0.3">
      <c r="A55" s="8" t="s">
        <v>16</v>
      </c>
      <c r="B55" s="9">
        <v>583</v>
      </c>
      <c r="C55" s="9">
        <v>583</v>
      </c>
      <c r="D55" s="10">
        <v>122430</v>
      </c>
      <c r="E55" s="10">
        <v>210</v>
      </c>
      <c r="F55" s="10"/>
    </row>
    <row r="56" spans="1:6" x14ac:dyDescent="0.3">
      <c r="A56" s="7" t="s">
        <v>23</v>
      </c>
      <c r="B56" s="5">
        <v>72214</v>
      </c>
      <c r="C56" s="5">
        <v>273103</v>
      </c>
      <c r="D56" s="6">
        <v>106333019.03</v>
      </c>
      <c r="E56" s="6">
        <v>389.35134008048198</v>
      </c>
      <c r="F56" s="6">
        <v>106382645.63</v>
      </c>
    </row>
    <row r="57" spans="1:6" x14ac:dyDescent="0.3">
      <c r="A57" s="2" t="s">
        <v>11</v>
      </c>
      <c r="B57" s="3">
        <v>1014</v>
      </c>
      <c r="C57" s="3">
        <v>3879</v>
      </c>
      <c r="D57" s="4">
        <v>1329615.69</v>
      </c>
      <c r="E57" s="4">
        <v>342.77279969064199</v>
      </c>
      <c r="F57" s="4"/>
    </row>
    <row r="58" spans="1:6" x14ac:dyDescent="0.3">
      <c r="A58" s="2" t="s">
        <v>12</v>
      </c>
      <c r="B58" s="3">
        <v>39772</v>
      </c>
      <c r="C58" s="3">
        <v>39772</v>
      </c>
      <c r="D58" s="4">
        <v>24839915.969999999</v>
      </c>
      <c r="E58" s="4">
        <v>624.55787916121903</v>
      </c>
      <c r="F58" s="4"/>
    </row>
    <row r="59" spans="1:6" x14ac:dyDescent="0.3">
      <c r="A59" s="2" t="s">
        <v>13</v>
      </c>
      <c r="B59" s="3">
        <v>4841</v>
      </c>
      <c r="C59" s="3">
        <v>73292</v>
      </c>
      <c r="D59" s="4">
        <v>14373300.439999999</v>
      </c>
      <c r="E59" s="4">
        <v>196.11008623042099</v>
      </c>
      <c r="F59" s="4"/>
    </row>
    <row r="60" spans="1:6" x14ac:dyDescent="0.3">
      <c r="A60" s="2" t="s">
        <v>14</v>
      </c>
      <c r="B60" s="3">
        <v>17497</v>
      </c>
      <c r="C60" s="3">
        <v>147167</v>
      </c>
      <c r="D60" s="4">
        <v>63067450.960000001</v>
      </c>
      <c r="E60" s="4">
        <v>428.54342998090601</v>
      </c>
      <c r="F60" s="4"/>
    </row>
    <row r="61" spans="1:6" x14ac:dyDescent="0.3">
      <c r="A61" s="2" t="s">
        <v>15</v>
      </c>
      <c r="B61" s="3">
        <v>8111</v>
      </c>
      <c r="C61" s="3">
        <v>8111</v>
      </c>
      <c r="D61" s="4">
        <v>2453555.09</v>
      </c>
      <c r="E61" s="4">
        <v>302.49723708544002</v>
      </c>
      <c r="F61" s="4"/>
    </row>
    <row r="62" spans="1:6" x14ac:dyDescent="0.3">
      <c r="A62" s="8" t="s">
        <v>16</v>
      </c>
      <c r="B62" s="9">
        <v>882</v>
      </c>
      <c r="C62" s="9">
        <v>882</v>
      </c>
      <c r="D62" s="10">
        <v>269180.88</v>
      </c>
      <c r="E62" s="10">
        <v>305.19374149659899</v>
      </c>
      <c r="F62" s="10"/>
    </row>
    <row r="63" spans="1:6" x14ac:dyDescent="0.3">
      <c r="A63" s="7" t="s">
        <v>24</v>
      </c>
      <c r="B63" s="5">
        <v>82351</v>
      </c>
      <c r="C63" s="5">
        <v>273943</v>
      </c>
      <c r="D63" s="6">
        <v>111850309.83</v>
      </c>
      <c r="E63" s="6">
        <v>408.297747451112</v>
      </c>
      <c r="F63" s="6">
        <v>112622533.6049</v>
      </c>
    </row>
    <row r="64" spans="1:6" x14ac:dyDescent="0.3">
      <c r="A64" s="2" t="s">
        <v>11</v>
      </c>
      <c r="B64" s="3">
        <v>1028</v>
      </c>
      <c r="C64" s="3">
        <v>5527</v>
      </c>
      <c r="D64" s="4">
        <v>1879550.23</v>
      </c>
      <c r="E64" s="4">
        <v>340.06698570653202</v>
      </c>
      <c r="F64" s="4"/>
    </row>
    <row r="65" spans="1:6" x14ac:dyDescent="0.3">
      <c r="A65" s="2" t="s">
        <v>12</v>
      </c>
      <c r="B65" s="3">
        <v>45563</v>
      </c>
      <c r="C65" s="3">
        <v>45563</v>
      </c>
      <c r="D65" s="4">
        <v>30214575.539999999</v>
      </c>
      <c r="E65" s="4">
        <v>663.13841362509004</v>
      </c>
      <c r="F65" s="4"/>
    </row>
    <row r="66" spans="1:6" x14ac:dyDescent="0.3">
      <c r="A66" s="2" t="s">
        <v>13</v>
      </c>
      <c r="B66" s="3">
        <v>5124</v>
      </c>
      <c r="C66" s="3">
        <v>74077</v>
      </c>
      <c r="D66" s="4">
        <v>14948579.18</v>
      </c>
      <c r="E66" s="4">
        <v>201.797847915007</v>
      </c>
      <c r="F66" s="4"/>
    </row>
    <row r="67" spans="1:6" x14ac:dyDescent="0.3">
      <c r="A67" s="2" t="s">
        <v>14</v>
      </c>
      <c r="B67" s="3">
        <v>18586</v>
      </c>
      <c r="C67" s="3">
        <v>136859</v>
      </c>
      <c r="D67" s="4">
        <v>61176544.100000001</v>
      </c>
      <c r="E67" s="4">
        <v>447.004172907883</v>
      </c>
      <c r="F67" s="4"/>
    </row>
    <row r="68" spans="1:6" x14ac:dyDescent="0.3">
      <c r="A68" s="2" t="s">
        <v>15</v>
      </c>
      <c r="B68" s="3">
        <v>10802</v>
      </c>
      <c r="C68" s="3">
        <v>10802</v>
      </c>
      <c r="D68" s="4">
        <v>3290496.28</v>
      </c>
      <c r="E68" s="4">
        <v>304.619170523977</v>
      </c>
      <c r="F68" s="4"/>
    </row>
    <row r="69" spans="1:6" x14ac:dyDescent="0.3">
      <c r="A69" s="8" t="s">
        <v>16</v>
      </c>
      <c r="B69" s="9">
        <v>1115</v>
      </c>
      <c r="C69" s="9">
        <v>1115</v>
      </c>
      <c r="D69" s="10">
        <v>340564.5</v>
      </c>
      <c r="E69" s="10">
        <v>305.43901345291499</v>
      </c>
      <c r="F69" s="10"/>
    </row>
    <row r="70" spans="1:6" x14ac:dyDescent="0.3">
      <c r="A70" s="7" t="s">
        <v>25</v>
      </c>
      <c r="B70" s="5">
        <v>83502</v>
      </c>
      <c r="C70" s="5">
        <v>292003</v>
      </c>
      <c r="D70" s="6">
        <v>120022355.12</v>
      </c>
      <c r="E70" s="6">
        <v>411.03123981602897</v>
      </c>
      <c r="F70" s="6">
        <v>120666780.2797</v>
      </c>
    </row>
    <row r="71" spans="1:6" x14ac:dyDescent="0.3">
      <c r="A71" s="2" t="s">
        <v>11</v>
      </c>
      <c r="B71" s="3">
        <v>2008</v>
      </c>
      <c r="C71" s="3">
        <v>10694</v>
      </c>
      <c r="D71" s="4">
        <v>3484916.88</v>
      </c>
      <c r="E71" s="4">
        <v>325.87590050495601</v>
      </c>
      <c r="F71" s="4"/>
    </row>
    <row r="72" spans="1:6" x14ac:dyDescent="0.3">
      <c r="A72" s="2" t="s">
        <v>12</v>
      </c>
      <c r="B72" s="3">
        <v>46755</v>
      </c>
      <c r="C72" s="3">
        <v>46755</v>
      </c>
      <c r="D72" s="4">
        <v>31174700.390000001</v>
      </c>
      <c r="E72" s="4">
        <v>666.76719901614797</v>
      </c>
      <c r="F72" s="4"/>
    </row>
    <row r="73" spans="1:6" x14ac:dyDescent="0.3">
      <c r="A73" s="2" t="s">
        <v>13</v>
      </c>
      <c r="B73" s="3">
        <v>5898</v>
      </c>
      <c r="C73" s="3">
        <v>72309</v>
      </c>
      <c r="D73" s="4">
        <v>16454828.24</v>
      </c>
      <c r="E73" s="4">
        <v>227.56265803703599</v>
      </c>
      <c r="F73" s="4"/>
    </row>
    <row r="74" spans="1:6" x14ac:dyDescent="0.3">
      <c r="A74" s="2" t="s">
        <v>14</v>
      </c>
      <c r="B74" s="3">
        <v>17783</v>
      </c>
      <c r="C74" s="3">
        <v>151309</v>
      </c>
      <c r="D74" s="4">
        <v>65565940.75</v>
      </c>
      <c r="E74" s="4">
        <v>433.32479066017203</v>
      </c>
      <c r="F74" s="4"/>
    </row>
    <row r="75" spans="1:6" x14ac:dyDescent="0.3">
      <c r="A75" s="2" t="s">
        <v>15</v>
      </c>
      <c r="B75" s="3">
        <v>9856</v>
      </c>
      <c r="C75" s="3">
        <v>9856</v>
      </c>
      <c r="D75" s="4">
        <v>3011660.57</v>
      </c>
      <c r="E75" s="4">
        <v>305.56621043019499</v>
      </c>
      <c r="F75" s="4"/>
    </row>
    <row r="76" spans="1:6" x14ac:dyDescent="0.3">
      <c r="A76" s="8" t="s">
        <v>16</v>
      </c>
      <c r="B76" s="9">
        <v>1080</v>
      </c>
      <c r="C76" s="9">
        <v>1080</v>
      </c>
      <c r="D76" s="10">
        <v>330308.28999999998</v>
      </c>
      <c r="E76" s="10">
        <v>305.84100925925901</v>
      </c>
      <c r="F76" s="10"/>
    </row>
    <row r="77" spans="1:6" x14ac:dyDescent="0.3">
      <c r="A77" s="7" t="s">
        <v>26</v>
      </c>
      <c r="B77" s="5">
        <v>117623</v>
      </c>
      <c r="C77" s="5">
        <v>371958</v>
      </c>
      <c r="D77" s="6">
        <v>186638880.93000001</v>
      </c>
      <c r="E77" s="6">
        <v>501.77407376639297</v>
      </c>
      <c r="F77" s="6">
        <v>186884726.20300001</v>
      </c>
    </row>
    <row r="78" spans="1:6" x14ac:dyDescent="0.3">
      <c r="A78" s="2" t="s">
        <v>11</v>
      </c>
      <c r="B78" s="3">
        <v>3365</v>
      </c>
      <c r="C78" s="3">
        <v>16542</v>
      </c>
      <c r="D78" s="4">
        <v>11170743.1</v>
      </c>
      <c r="E78" s="4">
        <v>675.29579857332897</v>
      </c>
      <c r="F78" s="4"/>
    </row>
    <row r="79" spans="1:6" x14ac:dyDescent="0.3">
      <c r="A79" s="2" t="s">
        <v>12</v>
      </c>
      <c r="B79" s="3">
        <v>65009</v>
      </c>
      <c r="C79" s="3">
        <v>65009</v>
      </c>
      <c r="D79" s="4">
        <v>47695484.159999996</v>
      </c>
      <c r="E79" s="4">
        <v>733.675093602424</v>
      </c>
      <c r="F79" s="4"/>
    </row>
    <row r="80" spans="1:6" x14ac:dyDescent="0.3">
      <c r="A80" s="2" t="s">
        <v>13</v>
      </c>
      <c r="B80" s="3">
        <v>7587</v>
      </c>
      <c r="C80" s="3">
        <v>71800</v>
      </c>
      <c r="D80" s="4">
        <v>21343915.98</v>
      </c>
      <c r="E80" s="4">
        <v>297.269024791086</v>
      </c>
      <c r="F80" s="4"/>
    </row>
    <row r="81" spans="1:6" x14ac:dyDescent="0.3">
      <c r="A81" s="2" t="s">
        <v>14</v>
      </c>
      <c r="B81" s="3">
        <v>24222</v>
      </c>
      <c r="C81" s="3">
        <v>201339</v>
      </c>
      <c r="D81" s="4">
        <v>101106357.17</v>
      </c>
      <c r="E81" s="4">
        <v>502.16975931141002</v>
      </c>
      <c r="F81" s="4"/>
    </row>
    <row r="82" spans="1:6" x14ac:dyDescent="0.3">
      <c r="A82" s="2" t="s">
        <v>15</v>
      </c>
      <c r="B82" s="3">
        <v>15860</v>
      </c>
      <c r="C82" s="3">
        <v>15860</v>
      </c>
      <c r="D82" s="4">
        <v>4889937.55</v>
      </c>
      <c r="E82" s="4">
        <v>308.31888713745298</v>
      </c>
      <c r="F82" s="4"/>
    </row>
    <row r="83" spans="1:6" x14ac:dyDescent="0.3">
      <c r="A83" s="8" t="s">
        <v>16</v>
      </c>
      <c r="B83" s="9">
        <v>1408</v>
      </c>
      <c r="C83" s="9">
        <v>1408</v>
      </c>
      <c r="D83" s="10">
        <v>432442.97</v>
      </c>
      <c r="E83" s="10">
        <v>307.13279119318202</v>
      </c>
      <c r="F83" s="10"/>
    </row>
    <row r="84" spans="1:6" x14ac:dyDescent="0.3">
      <c r="A84" s="7" t="s">
        <v>27</v>
      </c>
      <c r="B84" s="5">
        <v>120014</v>
      </c>
      <c r="C84" s="5">
        <v>354592</v>
      </c>
      <c r="D84" s="6">
        <v>210020746.56</v>
      </c>
      <c r="E84" s="6">
        <v>592.28845140330304</v>
      </c>
      <c r="F84" s="6">
        <v>210123595.03099999</v>
      </c>
    </row>
    <row r="85" spans="1:6" x14ac:dyDescent="0.3">
      <c r="A85" s="2" t="s">
        <v>11</v>
      </c>
      <c r="B85" s="3">
        <v>3151</v>
      </c>
      <c r="C85" s="3">
        <v>17946</v>
      </c>
      <c r="D85" s="4">
        <v>14682258.85</v>
      </c>
      <c r="E85" s="4">
        <v>818.13545358297097</v>
      </c>
      <c r="F85" s="4"/>
    </row>
    <row r="86" spans="1:6" x14ac:dyDescent="0.3">
      <c r="A86" s="2" t="s">
        <v>12</v>
      </c>
      <c r="B86" s="3">
        <v>70563</v>
      </c>
      <c r="C86" s="3">
        <v>70563</v>
      </c>
      <c r="D86" s="4">
        <v>56599286.490000002</v>
      </c>
      <c r="E86" s="4">
        <v>802.10997959270401</v>
      </c>
      <c r="F86" s="4"/>
    </row>
    <row r="87" spans="1:6" x14ac:dyDescent="0.3">
      <c r="A87" s="2" t="s">
        <v>13</v>
      </c>
      <c r="B87" s="3">
        <v>8098</v>
      </c>
      <c r="C87" s="3">
        <v>71408</v>
      </c>
      <c r="D87" s="4">
        <v>29140727.359999999</v>
      </c>
      <c r="E87" s="4">
        <v>408.08771230114297</v>
      </c>
      <c r="F87" s="4"/>
    </row>
    <row r="88" spans="1:6" x14ac:dyDescent="0.3">
      <c r="A88" s="2" t="s">
        <v>14</v>
      </c>
      <c r="B88" s="3">
        <v>23086</v>
      </c>
      <c r="C88" s="3">
        <v>179722</v>
      </c>
      <c r="D88" s="4">
        <v>104334433.52</v>
      </c>
      <c r="E88" s="4">
        <v>580.53234172778002</v>
      </c>
      <c r="F88" s="4"/>
    </row>
    <row r="89" spans="1:6" x14ac:dyDescent="0.3">
      <c r="A89" s="2" t="s">
        <v>15</v>
      </c>
      <c r="B89" s="3">
        <v>13513</v>
      </c>
      <c r="C89" s="3">
        <v>13513</v>
      </c>
      <c r="D89" s="4">
        <v>4757413.1399999997</v>
      </c>
      <c r="E89" s="4">
        <v>352.06195071412702</v>
      </c>
      <c r="F89" s="4"/>
    </row>
    <row r="90" spans="1:6" x14ac:dyDescent="0.3">
      <c r="A90" s="8" t="s">
        <v>16</v>
      </c>
      <c r="B90" s="9">
        <v>1440</v>
      </c>
      <c r="C90" s="9">
        <v>1440</v>
      </c>
      <c r="D90" s="10">
        <v>506627.2</v>
      </c>
      <c r="E90" s="10">
        <v>351.824444444444</v>
      </c>
      <c r="F90" s="10"/>
    </row>
    <row r="91" spans="1:6" x14ac:dyDescent="0.3">
      <c r="A91" s="7" t="s">
        <v>28</v>
      </c>
      <c r="B91" s="5">
        <v>114629</v>
      </c>
      <c r="C91" s="5">
        <v>343001</v>
      </c>
      <c r="D91" s="6">
        <v>196665920.96000001</v>
      </c>
      <c r="E91" s="6">
        <v>573.36836032548001</v>
      </c>
      <c r="F91" s="6">
        <v>196792568.97</v>
      </c>
    </row>
    <row r="92" spans="1:6" x14ac:dyDescent="0.3">
      <c r="A92" s="2" t="s">
        <v>11</v>
      </c>
      <c r="B92" s="3">
        <v>3155</v>
      </c>
      <c r="C92" s="3">
        <v>19075</v>
      </c>
      <c r="D92" s="4">
        <v>16103633.800000001</v>
      </c>
      <c r="E92" s="4">
        <v>844.22719790301403</v>
      </c>
      <c r="F92" s="4"/>
    </row>
    <row r="93" spans="1:6" x14ac:dyDescent="0.3">
      <c r="A93" s="2" t="s">
        <v>12</v>
      </c>
      <c r="B93" s="3">
        <v>69075</v>
      </c>
      <c r="C93" s="3">
        <v>69075</v>
      </c>
      <c r="D93" s="4">
        <v>55432204.369999997</v>
      </c>
      <c r="E93" s="4">
        <v>802.49300571842195</v>
      </c>
      <c r="F93" s="4"/>
    </row>
    <row r="94" spans="1:6" x14ac:dyDescent="0.3">
      <c r="A94" s="2" t="s">
        <v>13</v>
      </c>
      <c r="B94" s="3">
        <v>8345</v>
      </c>
      <c r="C94" s="3">
        <v>89255</v>
      </c>
      <c r="D94" s="4">
        <v>33750723.200000003</v>
      </c>
      <c r="E94" s="4">
        <v>378.13817937370499</v>
      </c>
      <c r="F94" s="4"/>
    </row>
    <row r="95" spans="1:6" x14ac:dyDescent="0.3">
      <c r="A95" s="2" t="s">
        <v>14</v>
      </c>
      <c r="B95" s="3">
        <v>20186</v>
      </c>
      <c r="C95" s="3">
        <v>151805</v>
      </c>
      <c r="D95" s="4">
        <v>86529930.060000002</v>
      </c>
      <c r="E95" s="4">
        <v>570.00711478541598</v>
      </c>
      <c r="F95" s="4"/>
    </row>
    <row r="96" spans="1:6" x14ac:dyDescent="0.3">
      <c r="A96" s="2" t="s">
        <v>15</v>
      </c>
      <c r="B96" s="3">
        <v>12385</v>
      </c>
      <c r="C96" s="3">
        <v>12385</v>
      </c>
      <c r="D96" s="4">
        <v>4355883.7300000004</v>
      </c>
      <c r="E96" s="4">
        <v>351.70639725474399</v>
      </c>
      <c r="F96" s="4"/>
    </row>
    <row r="97" spans="1:6" x14ac:dyDescent="0.3">
      <c r="A97" s="8" t="s">
        <v>16</v>
      </c>
      <c r="B97" s="9">
        <v>1406</v>
      </c>
      <c r="C97" s="9">
        <v>1406</v>
      </c>
      <c r="D97" s="10">
        <v>493545.8</v>
      </c>
      <c r="E97" s="10">
        <v>351.02830725462297</v>
      </c>
      <c r="F97" s="10"/>
    </row>
    <row r="98" spans="1:6" x14ac:dyDescent="0.3">
      <c r="A98" s="7" t="s">
        <v>29</v>
      </c>
      <c r="B98" s="5">
        <v>105865</v>
      </c>
      <c r="C98" s="5">
        <v>328859</v>
      </c>
      <c r="D98" s="6">
        <v>172722878.62</v>
      </c>
      <c r="E98" s="6">
        <v>525.21864574179199</v>
      </c>
      <c r="F98" s="6">
        <v>172735999.956</v>
      </c>
    </row>
    <row r="99" spans="1:6" x14ac:dyDescent="0.3">
      <c r="A99" s="2" t="s">
        <v>11</v>
      </c>
      <c r="B99" s="3">
        <v>2360</v>
      </c>
      <c r="C99" s="3">
        <v>14927</v>
      </c>
      <c r="D99" s="4">
        <v>6721176.5599999996</v>
      </c>
      <c r="E99" s="4">
        <v>450.26975011723698</v>
      </c>
      <c r="F99" s="4"/>
    </row>
    <row r="100" spans="1:6" x14ac:dyDescent="0.3">
      <c r="A100" s="2" t="s">
        <v>12</v>
      </c>
      <c r="B100" s="3">
        <v>65348</v>
      </c>
      <c r="C100" s="3">
        <v>65348</v>
      </c>
      <c r="D100" s="4">
        <v>51374533.369999997</v>
      </c>
      <c r="E100" s="4">
        <v>786.1684117341</v>
      </c>
      <c r="F100" s="4"/>
    </row>
    <row r="101" spans="1:6" x14ac:dyDescent="0.3">
      <c r="A101" s="2" t="s">
        <v>13</v>
      </c>
      <c r="B101" s="3">
        <v>7251</v>
      </c>
      <c r="C101" s="3">
        <v>93012</v>
      </c>
      <c r="D101" s="4">
        <v>26507983.579999998</v>
      </c>
      <c r="E101" s="4">
        <v>284.995307917258</v>
      </c>
      <c r="F101" s="4"/>
    </row>
    <row r="102" spans="1:6" x14ac:dyDescent="0.3">
      <c r="A102" s="2" t="s">
        <v>14</v>
      </c>
      <c r="B102" s="3">
        <v>19137</v>
      </c>
      <c r="C102" s="3">
        <v>143846</v>
      </c>
      <c r="D102" s="4">
        <v>84013936.459999993</v>
      </c>
      <c r="E102" s="4">
        <v>584.05472839008405</v>
      </c>
      <c r="F102" s="4"/>
    </row>
    <row r="103" spans="1:6" x14ac:dyDescent="0.3">
      <c r="A103" s="2" t="s">
        <v>15</v>
      </c>
      <c r="B103" s="3">
        <v>10443</v>
      </c>
      <c r="C103" s="3">
        <v>10443</v>
      </c>
      <c r="D103" s="4">
        <v>3655661.3</v>
      </c>
      <c r="E103" s="4">
        <v>350.05853681892199</v>
      </c>
      <c r="F103" s="4"/>
    </row>
    <row r="104" spans="1:6" x14ac:dyDescent="0.3">
      <c r="A104" s="8" t="s">
        <v>16</v>
      </c>
      <c r="B104" s="9">
        <v>1283</v>
      </c>
      <c r="C104" s="9">
        <v>1283</v>
      </c>
      <c r="D104" s="10">
        <v>449587.35</v>
      </c>
      <c r="E104" s="10">
        <v>350.41882307092698</v>
      </c>
      <c r="F104" s="10"/>
    </row>
    <row r="105" spans="1:6" x14ac:dyDescent="0.3">
      <c r="A105" s="7" t="s">
        <v>30</v>
      </c>
      <c r="B105" s="5">
        <v>72872</v>
      </c>
      <c r="C105" s="5">
        <v>190045</v>
      </c>
      <c r="D105" s="6">
        <v>104286189.70999999</v>
      </c>
      <c r="E105" s="6">
        <v>548.74471683022398</v>
      </c>
      <c r="F105" s="6">
        <v>104294979.403</v>
      </c>
    </row>
    <row r="106" spans="1:6" x14ac:dyDescent="0.3">
      <c r="A106" s="2" t="s">
        <v>11</v>
      </c>
      <c r="B106" s="3">
        <v>434</v>
      </c>
      <c r="C106" s="3">
        <v>3963</v>
      </c>
      <c r="D106" s="4">
        <v>984866.12</v>
      </c>
      <c r="E106" s="4">
        <v>248.51529649255599</v>
      </c>
      <c r="F106" s="4"/>
    </row>
    <row r="107" spans="1:6" x14ac:dyDescent="0.3">
      <c r="A107" s="2" t="s">
        <v>12</v>
      </c>
      <c r="B107" s="3">
        <v>50218</v>
      </c>
      <c r="C107" s="3">
        <v>50218</v>
      </c>
      <c r="D107" s="4">
        <v>38926507.600000001</v>
      </c>
      <c r="E107" s="4">
        <v>775.15049583814596</v>
      </c>
      <c r="F107" s="4"/>
    </row>
    <row r="108" spans="1:6" x14ac:dyDescent="0.3">
      <c r="A108" s="2" t="s">
        <v>13</v>
      </c>
      <c r="B108" s="3">
        <v>3942</v>
      </c>
      <c r="C108" s="3">
        <v>46250</v>
      </c>
      <c r="D108" s="4">
        <v>16305511.43</v>
      </c>
      <c r="E108" s="4">
        <v>352.551598486486</v>
      </c>
      <c r="F108" s="4"/>
    </row>
    <row r="109" spans="1:6" x14ac:dyDescent="0.3">
      <c r="A109" s="2" t="s">
        <v>14</v>
      </c>
      <c r="B109" s="3">
        <v>10052</v>
      </c>
      <c r="C109" s="3">
        <v>81412</v>
      </c>
      <c r="D109" s="4">
        <v>45200634.210000001</v>
      </c>
      <c r="E109" s="4">
        <v>555.20849764162494</v>
      </c>
      <c r="F109" s="4"/>
    </row>
    <row r="110" spans="1:6" x14ac:dyDescent="0.3">
      <c r="A110" s="2" t="s">
        <v>15</v>
      </c>
      <c r="B110" s="3">
        <v>7245</v>
      </c>
      <c r="C110" s="3">
        <v>7245</v>
      </c>
      <c r="D110" s="4">
        <v>2532209.59</v>
      </c>
      <c r="E110" s="4">
        <v>349.51133057280902</v>
      </c>
      <c r="F110" s="4"/>
    </row>
    <row r="111" spans="1:6" x14ac:dyDescent="0.3">
      <c r="A111" s="8" t="s">
        <v>16</v>
      </c>
      <c r="B111" s="9">
        <v>957</v>
      </c>
      <c r="C111" s="9">
        <v>957</v>
      </c>
      <c r="D111" s="10">
        <v>336460.76</v>
      </c>
      <c r="E111" s="10">
        <v>351.57864158829699</v>
      </c>
      <c r="F111" s="10"/>
    </row>
    <row r="112" spans="1:6" ht="25.05" customHeight="1" x14ac:dyDescent="0.3">
      <c r="A112" s="230" t="s">
        <v>3</v>
      </c>
      <c r="B112" s="230"/>
      <c r="C112" s="230"/>
      <c r="D112" s="230"/>
      <c r="E112" s="230"/>
      <c r="F112" s="230"/>
    </row>
    <row r="114" spans="1:2" x14ac:dyDescent="0.3">
      <c r="A114" s="231" t="str">
        <f>HYPERLINK("#'Obsah'!A1", "Späť na obsah dátovej prílohy")</f>
        <v>Späť na obsah dátovej prílohy</v>
      </c>
      <c r="B114" s="232"/>
    </row>
  </sheetData>
  <mergeCells count="4">
    <mergeCell ref="A2:F2"/>
    <mergeCell ref="A4:F4"/>
    <mergeCell ref="A112:F112"/>
    <mergeCell ref="A114:B114"/>
  </mergeCells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42578125" defaultRowHeight="13.2" x14ac:dyDescent="0.3"/>
  <cols>
    <col min="1" max="1" width="11.7109375" customWidth="1"/>
    <col min="2" max="7" width="15.7109375" customWidth="1"/>
  </cols>
  <sheetData>
    <row r="2" spans="1:7" ht="15.6" x14ac:dyDescent="0.3">
      <c r="A2" s="226" t="s">
        <v>266</v>
      </c>
      <c r="B2" s="226"/>
      <c r="C2" s="226"/>
      <c r="D2" s="226"/>
      <c r="E2" s="226"/>
      <c r="F2" s="226"/>
      <c r="G2" s="226"/>
    </row>
    <row r="3" spans="1:7" x14ac:dyDescent="0.3">
      <c r="A3" s="252" t="s">
        <v>247</v>
      </c>
      <c r="B3" s="252"/>
      <c r="C3" s="252"/>
      <c r="D3" s="252"/>
      <c r="E3" s="252"/>
      <c r="F3" s="252"/>
      <c r="G3" s="252"/>
    </row>
    <row r="5" spans="1:7" ht="25.05" customHeight="1" x14ac:dyDescent="0.3">
      <c r="A5" s="230" t="s">
        <v>2</v>
      </c>
      <c r="B5" s="230"/>
      <c r="C5" s="230"/>
      <c r="D5" s="230"/>
      <c r="E5" s="230"/>
      <c r="F5" s="230"/>
      <c r="G5" s="230"/>
    </row>
    <row r="7" spans="1:7" x14ac:dyDescent="0.3">
      <c r="A7" s="235" t="s">
        <v>4</v>
      </c>
      <c r="B7" s="235" t="s">
        <v>248</v>
      </c>
      <c r="C7" s="237" t="s">
        <v>249</v>
      </c>
      <c r="D7" s="237"/>
      <c r="E7" s="237"/>
      <c r="F7" s="237"/>
      <c r="G7" s="237"/>
    </row>
    <row r="8" spans="1:7" x14ac:dyDescent="0.3">
      <c r="A8" s="235"/>
      <c r="B8" s="235"/>
      <c r="C8" s="1" t="s">
        <v>250</v>
      </c>
      <c r="D8" s="1" t="s">
        <v>251</v>
      </c>
      <c r="E8" s="1" t="s">
        <v>252</v>
      </c>
      <c r="F8" s="1" t="s">
        <v>253</v>
      </c>
      <c r="G8" s="1" t="s">
        <v>254</v>
      </c>
    </row>
    <row r="9" spans="1:7" x14ac:dyDescent="0.3">
      <c r="A9" s="253" t="s">
        <v>255</v>
      </c>
      <c r="B9" s="254"/>
      <c r="C9" s="254"/>
      <c r="D9" s="254"/>
      <c r="E9" s="254"/>
      <c r="F9" s="254"/>
      <c r="G9" s="254"/>
    </row>
    <row r="10" spans="1:7" x14ac:dyDescent="0.3">
      <c r="A10" s="2" t="s">
        <v>11</v>
      </c>
      <c r="B10" s="135">
        <v>1028</v>
      </c>
      <c r="C10" s="135">
        <v>795</v>
      </c>
      <c r="D10" s="135">
        <v>184</v>
      </c>
      <c r="E10" s="135">
        <v>17</v>
      </c>
      <c r="F10" s="135">
        <v>4</v>
      </c>
      <c r="G10" s="135">
        <v>28</v>
      </c>
    </row>
    <row r="11" spans="1:7" x14ac:dyDescent="0.3">
      <c r="A11" s="2" t="s">
        <v>12</v>
      </c>
      <c r="B11" s="135">
        <v>45684</v>
      </c>
      <c r="C11" s="135">
        <v>43766</v>
      </c>
      <c r="D11" s="135">
        <v>327</v>
      </c>
      <c r="E11" s="135">
        <v>12</v>
      </c>
      <c r="F11" s="135">
        <v>2</v>
      </c>
      <c r="G11" s="135">
        <v>1577</v>
      </c>
    </row>
    <row r="12" spans="1:7" x14ac:dyDescent="0.3">
      <c r="A12" s="2" t="s">
        <v>13</v>
      </c>
      <c r="B12" s="135">
        <v>5124</v>
      </c>
      <c r="C12" s="135">
        <v>3586</v>
      </c>
      <c r="D12" s="135">
        <v>1112</v>
      </c>
      <c r="E12" s="135">
        <v>200</v>
      </c>
      <c r="F12" s="135">
        <v>98</v>
      </c>
      <c r="G12" s="135">
        <v>128</v>
      </c>
    </row>
    <row r="13" spans="1:7" x14ac:dyDescent="0.3">
      <c r="A13" s="2" t="s">
        <v>14</v>
      </c>
      <c r="B13" s="135">
        <v>18586</v>
      </c>
      <c r="C13" s="135">
        <v>13806</v>
      </c>
      <c r="D13" s="135">
        <v>3615</v>
      </c>
      <c r="E13" s="135">
        <v>579</v>
      </c>
      <c r="F13" s="135">
        <v>125</v>
      </c>
      <c r="G13" s="135">
        <v>461</v>
      </c>
    </row>
    <row r="14" spans="1:7" x14ac:dyDescent="0.3">
      <c r="A14" s="2" t="s">
        <v>15</v>
      </c>
      <c r="B14" s="135">
        <v>10814</v>
      </c>
      <c r="C14" s="135">
        <v>10366</v>
      </c>
      <c r="D14" s="135">
        <v>14</v>
      </c>
      <c r="E14" s="135">
        <v>0</v>
      </c>
      <c r="F14" s="135">
        <v>0</v>
      </c>
      <c r="G14" s="135">
        <v>434</v>
      </c>
    </row>
    <row r="15" spans="1:7" x14ac:dyDescent="0.3">
      <c r="A15" s="2" t="s">
        <v>16</v>
      </c>
      <c r="B15" s="135">
        <v>1115</v>
      </c>
      <c r="C15" s="135">
        <v>132</v>
      </c>
      <c r="D15" s="135">
        <v>2</v>
      </c>
      <c r="E15" s="135">
        <v>0</v>
      </c>
      <c r="F15" s="135">
        <v>0</v>
      </c>
      <c r="G15" s="135">
        <v>981</v>
      </c>
    </row>
    <row r="16" spans="1:7" x14ac:dyDescent="0.3">
      <c r="A16" s="40" t="s">
        <v>256</v>
      </c>
      <c r="B16" s="137">
        <v>82351</v>
      </c>
      <c r="C16" s="137">
        <v>72451</v>
      </c>
      <c r="D16" s="137">
        <v>5254</v>
      </c>
      <c r="E16" s="137">
        <v>808</v>
      </c>
      <c r="F16" s="137">
        <v>229</v>
      </c>
      <c r="G16" s="137">
        <v>3609</v>
      </c>
    </row>
    <row r="17" spans="1:7" x14ac:dyDescent="0.3">
      <c r="A17" s="253" t="s">
        <v>257</v>
      </c>
      <c r="B17" s="254"/>
      <c r="C17" s="254"/>
      <c r="D17" s="254"/>
      <c r="E17" s="254"/>
      <c r="F17" s="254"/>
      <c r="G17" s="254"/>
    </row>
    <row r="18" spans="1:7" x14ac:dyDescent="0.3">
      <c r="A18" s="2" t="s">
        <v>11</v>
      </c>
      <c r="B18" s="135">
        <v>5527</v>
      </c>
      <c r="C18" s="135">
        <v>1708</v>
      </c>
      <c r="D18" s="135">
        <v>1419</v>
      </c>
      <c r="E18" s="135">
        <v>351</v>
      </c>
      <c r="F18" s="135">
        <v>1996</v>
      </c>
      <c r="G18" s="135">
        <v>53</v>
      </c>
    </row>
    <row r="19" spans="1:7" x14ac:dyDescent="0.3">
      <c r="A19" s="2" t="s">
        <v>12</v>
      </c>
      <c r="B19" s="135">
        <v>45563</v>
      </c>
      <c r="C19" s="135">
        <v>43648</v>
      </c>
      <c r="D19" s="135">
        <v>327</v>
      </c>
      <c r="E19" s="135">
        <v>11</v>
      </c>
      <c r="F19" s="135">
        <v>2</v>
      </c>
      <c r="G19" s="135">
        <v>1575</v>
      </c>
    </row>
    <row r="20" spans="1:7" x14ac:dyDescent="0.3">
      <c r="A20" s="2" t="s">
        <v>13</v>
      </c>
      <c r="B20" s="135">
        <v>74077</v>
      </c>
      <c r="C20" s="135">
        <v>8756</v>
      </c>
      <c r="D20" s="135">
        <v>10319</v>
      </c>
      <c r="E20" s="135">
        <v>9103</v>
      </c>
      <c r="F20" s="135">
        <v>45013</v>
      </c>
      <c r="G20" s="135">
        <v>886</v>
      </c>
    </row>
    <row r="21" spans="1:7" x14ac:dyDescent="0.3">
      <c r="A21" s="2" t="s">
        <v>14</v>
      </c>
      <c r="B21" s="135">
        <v>136859</v>
      </c>
      <c r="C21" s="135">
        <v>34530</v>
      </c>
      <c r="D21" s="135">
        <v>39514</v>
      </c>
      <c r="E21" s="135">
        <v>34385</v>
      </c>
      <c r="F21" s="135">
        <v>25453</v>
      </c>
      <c r="G21" s="135">
        <v>2977</v>
      </c>
    </row>
    <row r="22" spans="1:7" x14ac:dyDescent="0.3">
      <c r="A22" s="2" t="s">
        <v>15</v>
      </c>
      <c r="B22" s="135">
        <v>10802</v>
      </c>
      <c r="C22" s="135">
        <v>10354</v>
      </c>
      <c r="D22" s="135">
        <v>14</v>
      </c>
      <c r="E22" s="135">
        <v>0</v>
      </c>
      <c r="F22" s="135">
        <v>0</v>
      </c>
      <c r="G22" s="135">
        <v>434</v>
      </c>
    </row>
    <row r="23" spans="1:7" x14ac:dyDescent="0.3">
      <c r="A23" s="2" t="s">
        <v>16</v>
      </c>
      <c r="B23" s="135">
        <v>1115</v>
      </c>
      <c r="C23" s="135">
        <v>132</v>
      </c>
      <c r="D23" s="135">
        <v>2</v>
      </c>
      <c r="E23" s="135">
        <v>0</v>
      </c>
      <c r="F23" s="135">
        <v>0</v>
      </c>
      <c r="G23" s="135">
        <v>981</v>
      </c>
    </row>
    <row r="24" spans="1:7" x14ac:dyDescent="0.3">
      <c r="A24" s="40" t="s">
        <v>256</v>
      </c>
      <c r="B24" s="137">
        <v>273943</v>
      </c>
      <c r="C24" s="137">
        <v>99128</v>
      </c>
      <c r="D24" s="137">
        <v>51595</v>
      </c>
      <c r="E24" s="137">
        <v>43850</v>
      </c>
      <c r="F24" s="137">
        <v>72464</v>
      </c>
      <c r="G24" s="137">
        <v>6906</v>
      </c>
    </row>
    <row r="25" spans="1:7" x14ac:dyDescent="0.3">
      <c r="A25" s="253" t="s">
        <v>258</v>
      </c>
      <c r="B25" s="254"/>
      <c r="C25" s="254"/>
      <c r="D25" s="254"/>
      <c r="E25" s="254"/>
      <c r="F25" s="254"/>
      <c r="G25" s="254"/>
    </row>
    <row r="26" spans="1:7" x14ac:dyDescent="0.3">
      <c r="A26" s="2" t="s">
        <v>11</v>
      </c>
      <c r="B26" s="136">
        <v>1879550.23</v>
      </c>
      <c r="C26" s="136">
        <v>825850.38</v>
      </c>
      <c r="D26" s="136">
        <v>808067.02</v>
      </c>
      <c r="E26" s="136">
        <v>176980.63</v>
      </c>
      <c r="F26" s="136">
        <v>39549.870000000003</v>
      </c>
      <c r="G26" s="136">
        <v>29102.33</v>
      </c>
    </row>
    <row r="27" spans="1:7" x14ac:dyDescent="0.3">
      <c r="A27" s="2" t="s">
        <v>12</v>
      </c>
      <c r="B27" s="136">
        <v>30214575.539999999</v>
      </c>
      <c r="C27" s="136">
        <v>28965465.920000002</v>
      </c>
      <c r="D27" s="136">
        <v>191520.46</v>
      </c>
      <c r="E27" s="136">
        <v>16571.61</v>
      </c>
      <c r="F27" s="136">
        <v>1080</v>
      </c>
      <c r="G27" s="136">
        <v>1039937.55</v>
      </c>
    </row>
    <row r="28" spans="1:7" x14ac:dyDescent="0.3">
      <c r="A28" s="2" t="s">
        <v>13</v>
      </c>
      <c r="B28" s="136">
        <v>14948579.18</v>
      </c>
      <c r="C28" s="136">
        <v>4196096.8499999996</v>
      </c>
      <c r="D28" s="136">
        <v>5247098.05</v>
      </c>
      <c r="E28" s="136">
        <v>3236685.51</v>
      </c>
      <c r="F28" s="136">
        <v>1946212.29</v>
      </c>
      <c r="G28" s="136">
        <v>322486.48</v>
      </c>
    </row>
    <row r="29" spans="1:7" x14ac:dyDescent="0.3">
      <c r="A29" s="2" t="s">
        <v>14</v>
      </c>
      <c r="B29" s="136">
        <v>61176544.100000001</v>
      </c>
      <c r="C29" s="136">
        <v>15459174.810000001</v>
      </c>
      <c r="D29" s="136">
        <v>18626619.469999999</v>
      </c>
      <c r="E29" s="136">
        <v>14366597.16</v>
      </c>
      <c r="F29" s="136">
        <v>11467821.210000001</v>
      </c>
      <c r="G29" s="136">
        <v>1256331.45</v>
      </c>
    </row>
    <row r="30" spans="1:7" x14ac:dyDescent="0.3">
      <c r="A30" s="2" t="s">
        <v>15</v>
      </c>
      <c r="B30" s="136">
        <v>3290496.28</v>
      </c>
      <c r="C30" s="136">
        <v>3153941.47</v>
      </c>
      <c r="D30" s="136">
        <v>4235</v>
      </c>
      <c r="E30" s="136">
        <v>0</v>
      </c>
      <c r="F30" s="136">
        <v>0</v>
      </c>
      <c r="G30" s="136">
        <v>132319.81</v>
      </c>
    </row>
    <row r="31" spans="1:7" x14ac:dyDescent="0.3">
      <c r="A31" s="2" t="s">
        <v>16</v>
      </c>
      <c r="B31" s="136">
        <v>340564.5</v>
      </c>
      <c r="C31" s="136">
        <v>40611.96</v>
      </c>
      <c r="D31" s="136">
        <v>454.98</v>
      </c>
      <c r="E31" s="136">
        <v>0</v>
      </c>
      <c r="F31" s="136">
        <v>0</v>
      </c>
      <c r="G31" s="136">
        <v>299497.56</v>
      </c>
    </row>
    <row r="32" spans="1:7" x14ac:dyDescent="0.3">
      <c r="A32" s="40" t="s">
        <v>256</v>
      </c>
      <c r="B32" s="138">
        <v>111850309.83</v>
      </c>
      <c r="C32" s="138">
        <v>52641141.390000001</v>
      </c>
      <c r="D32" s="138">
        <v>24877994.98</v>
      </c>
      <c r="E32" s="138">
        <v>17796834.91</v>
      </c>
      <c r="F32" s="138">
        <v>13454663.369999999</v>
      </c>
      <c r="G32" s="138">
        <v>3079675.18</v>
      </c>
    </row>
    <row r="34" spans="1:3" x14ac:dyDescent="0.3">
      <c r="A34" s="231" t="str">
        <f>HYPERLINK("#'Vysvetlivky'!A2", "Vysvetlivky ku kategóriám veľkosti podniku")</f>
        <v>Vysvetlivky ku kategóriám veľkosti podniku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42578125" defaultRowHeight="13.2" x14ac:dyDescent="0.3"/>
  <cols>
    <col min="1" max="1" width="11.7109375" customWidth="1"/>
    <col min="2" max="7" width="15.7109375" customWidth="1"/>
  </cols>
  <sheetData>
    <row r="2" spans="1:7" ht="15.6" x14ac:dyDescent="0.3">
      <c r="A2" s="226" t="s">
        <v>267</v>
      </c>
      <c r="B2" s="226"/>
      <c r="C2" s="226"/>
      <c r="D2" s="226"/>
      <c r="E2" s="226"/>
      <c r="F2" s="226"/>
      <c r="G2" s="226"/>
    </row>
    <row r="3" spans="1:7" x14ac:dyDescent="0.3">
      <c r="A3" s="252" t="s">
        <v>247</v>
      </c>
      <c r="B3" s="252"/>
      <c r="C3" s="252"/>
      <c r="D3" s="252"/>
      <c r="E3" s="252"/>
      <c r="F3" s="252"/>
      <c r="G3" s="252"/>
    </row>
    <row r="5" spans="1:7" ht="25.05" customHeight="1" x14ac:dyDescent="0.3">
      <c r="A5" s="230" t="s">
        <v>2</v>
      </c>
      <c r="B5" s="230"/>
      <c r="C5" s="230"/>
      <c r="D5" s="230"/>
      <c r="E5" s="230"/>
      <c r="F5" s="230"/>
      <c r="G5" s="230"/>
    </row>
    <row r="7" spans="1:7" x14ac:dyDescent="0.3">
      <c r="A7" s="235" t="s">
        <v>4</v>
      </c>
      <c r="B7" s="235" t="s">
        <v>248</v>
      </c>
      <c r="C7" s="237" t="s">
        <v>249</v>
      </c>
      <c r="D7" s="237"/>
      <c r="E7" s="237"/>
      <c r="F7" s="237"/>
      <c r="G7" s="237"/>
    </row>
    <row r="8" spans="1:7" x14ac:dyDescent="0.3">
      <c r="A8" s="235"/>
      <c r="B8" s="235"/>
      <c r="C8" s="1" t="s">
        <v>250</v>
      </c>
      <c r="D8" s="1" t="s">
        <v>251</v>
      </c>
      <c r="E8" s="1" t="s">
        <v>252</v>
      </c>
      <c r="F8" s="1" t="s">
        <v>253</v>
      </c>
      <c r="G8" s="1" t="s">
        <v>254</v>
      </c>
    </row>
    <row r="9" spans="1:7" x14ac:dyDescent="0.3">
      <c r="A9" s="253" t="s">
        <v>255</v>
      </c>
      <c r="B9" s="254"/>
      <c r="C9" s="254"/>
      <c r="D9" s="254"/>
      <c r="E9" s="254"/>
      <c r="F9" s="254"/>
      <c r="G9" s="254"/>
    </row>
    <row r="10" spans="1:7" x14ac:dyDescent="0.3">
      <c r="A10" s="2" t="s">
        <v>11</v>
      </c>
      <c r="B10" s="139">
        <v>2008</v>
      </c>
      <c r="C10" s="139">
        <v>1562</v>
      </c>
      <c r="D10" s="139">
        <v>325</v>
      </c>
      <c r="E10" s="139">
        <v>49</v>
      </c>
      <c r="F10" s="139">
        <v>13</v>
      </c>
      <c r="G10" s="139">
        <v>59</v>
      </c>
    </row>
    <row r="11" spans="1:7" x14ac:dyDescent="0.3">
      <c r="A11" s="2" t="s">
        <v>12</v>
      </c>
      <c r="B11" s="139">
        <v>46861</v>
      </c>
      <c r="C11" s="139">
        <v>44957</v>
      </c>
      <c r="D11" s="139">
        <v>325</v>
      </c>
      <c r="E11" s="139">
        <v>8</v>
      </c>
      <c r="F11" s="139">
        <v>2</v>
      </c>
      <c r="G11" s="139">
        <v>1569</v>
      </c>
    </row>
    <row r="12" spans="1:7" x14ac:dyDescent="0.3">
      <c r="A12" s="2" t="s">
        <v>13</v>
      </c>
      <c r="B12" s="139">
        <v>5898</v>
      </c>
      <c r="C12" s="139">
        <v>4168</v>
      </c>
      <c r="D12" s="139">
        <v>1257</v>
      </c>
      <c r="E12" s="139">
        <v>222</v>
      </c>
      <c r="F12" s="139">
        <v>101</v>
      </c>
      <c r="G12" s="139">
        <v>150</v>
      </c>
    </row>
    <row r="13" spans="1:7" x14ac:dyDescent="0.3">
      <c r="A13" s="2" t="s">
        <v>14</v>
      </c>
      <c r="B13" s="139">
        <v>17783</v>
      </c>
      <c r="C13" s="139">
        <v>13121</v>
      </c>
      <c r="D13" s="139">
        <v>3509</v>
      </c>
      <c r="E13" s="139">
        <v>586</v>
      </c>
      <c r="F13" s="139">
        <v>136</v>
      </c>
      <c r="G13" s="139">
        <v>431</v>
      </c>
    </row>
    <row r="14" spans="1:7" x14ac:dyDescent="0.3">
      <c r="A14" s="2" t="s">
        <v>15</v>
      </c>
      <c r="B14" s="139">
        <v>9871</v>
      </c>
      <c r="C14" s="139">
        <v>9464</v>
      </c>
      <c r="D14" s="139">
        <v>14</v>
      </c>
      <c r="E14" s="139">
        <v>0</v>
      </c>
      <c r="F14" s="139">
        <v>0</v>
      </c>
      <c r="G14" s="139">
        <v>393</v>
      </c>
    </row>
    <row r="15" spans="1:7" x14ac:dyDescent="0.3">
      <c r="A15" s="2" t="s">
        <v>16</v>
      </c>
      <c r="B15" s="139">
        <v>1081</v>
      </c>
      <c r="C15" s="139">
        <v>139</v>
      </c>
      <c r="D15" s="139">
        <v>2</v>
      </c>
      <c r="E15" s="139">
        <v>0</v>
      </c>
      <c r="F15" s="139">
        <v>0</v>
      </c>
      <c r="G15" s="139">
        <v>940</v>
      </c>
    </row>
    <row r="16" spans="1:7" x14ac:dyDescent="0.3">
      <c r="A16" s="40" t="s">
        <v>256</v>
      </c>
      <c r="B16" s="141">
        <v>83503</v>
      </c>
      <c r="C16" s="141">
        <v>73412</v>
      </c>
      <c r="D16" s="141">
        <v>5432</v>
      </c>
      <c r="E16" s="141">
        <v>865</v>
      </c>
      <c r="F16" s="141">
        <v>252</v>
      </c>
      <c r="G16" s="141">
        <v>3542</v>
      </c>
    </row>
    <row r="17" spans="1:7" x14ac:dyDescent="0.3">
      <c r="A17" s="253" t="s">
        <v>257</v>
      </c>
      <c r="B17" s="254"/>
      <c r="C17" s="254"/>
      <c r="D17" s="254"/>
      <c r="E17" s="254"/>
      <c r="F17" s="254"/>
      <c r="G17" s="254"/>
    </row>
    <row r="18" spans="1:7" x14ac:dyDescent="0.3">
      <c r="A18" s="2" t="s">
        <v>11</v>
      </c>
      <c r="B18" s="139">
        <v>10694</v>
      </c>
      <c r="C18" s="139">
        <v>3545</v>
      </c>
      <c r="D18" s="139">
        <v>2602</v>
      </c>
      <c r="E18" s="139">
        <v>1740</v>
      </c>
      <c r="F18" s="139">
        <v>2659</v>
      </c>
      <c r="G18" s="139">
        <v>148</v>
      </c>
    </row>
    <row r="19" spans="1:7" x14ac:dyDescent="0.3">
      <c r="A19" s="2" t="s">
        <v>12</v>
      </c>
      <c r="B19" s="139">
        <v>46755</v>
      </c>
      <c r="C19" s="139">
        <v>44859</v>
      </c>
      <c r="D19" s="139">
        <v>323</v>
      </c>
      <c r="E19" s="139">
        <v>8</v>
      </c>
      <c r="F19" s="139">
        <v>2</v>
      </c>
      <c r="G19" s="139">
        <v>1563</v>
      </c>
    </row>
    <row r="20" spans="1:7" x14ac:dyDescent="0.3">
      <c r="A20" s="2" t="s">
        <v>13</v>
      </c>
      <c r="B20" s="139">
        <v>72309</v>
      </c>
      <c r="C20" s="139">
        <v>10090</v>
      </c>
      <c r="D20" s="139">
        <v>11494</v>
      </c>
      <c r="E20" s="139">
        <v>10509</v>
      </c>
      <c r="F20" s="139">
        <v>39240</v>
      </c>
      <c r="G20" s="139">
        <v>976</v>
      </c>
    </row>
    <row r="21" spans="1:7" x14ac:dyDescent="0.3">
      <c r="A21" s="2" t="s">
        <v>14</v>
      </c>
      <c r="B21" s="139">
        <v>151309</v>
      </c>
      <c r="C21" s="139">
        <v>33237</v>
      </c>
      <c r="D21" s="139">
        <v>38748</v>
      </c>
      <c r="E21" s="139">
        <v>36057</v>
      </c>
      <c r="F21" s="139">
        <v>40024</v>
      </c>
      <c r="G21" s="139">
        <v>3243</v>
      </c>
    </row>
    <row r="22" spans="1:7" x14ac:dyDescent="0.3">
      <c r="A22" s="2" t="s">
        <v>15</v>
      </c>
      <c r="B22" s="139">
        <v>9856</v>
      </c>
      <c r="C22" s="139">
        <v>9449</v>
      </c>
      <c r="D22" s="139">
        <v>14</v>
      </c>
      <c r="E22" s="139">
        <v>0</v>
      </c>
      <c r="F22" s="139">
        <v>0</v>
      </c>
      <c r="G22" s="139">
        <v>393</v>
      </c>
    </row>
    <row r="23" spans="1:7" x14ac:dyDescent="0.3">
      <c r="A23" s="2" t="s">
        <v>16</v>
      </c>
      <c r="B23" s="139">
        <v>1080</v>
      </c>
      <c r="C23" s="139">
        <v>139</v>
      </c>
      <c r="D23" s="139">
        <v>2</v>
      </c>
      <c r="E23" s="139">
        <v>0</v>
      </c>
      <c r="F23" s="139">
        <v>0</v>
      </c>
      <c r="G23" s="139">
        <v>939</v>
      </c>
    </row>
    <row r="24" spans="1:7" x14ac:dyDescent="0.3">
      <c r="A24" s="40" t="s">
        <v>256</v>
      </c>
      <c r="B24" s="141">
        <v>292003</v>
      </c>
      <c r="C24" s="141">
        <v>101319</v>
      </c>
      <c r="D24" s="141">
        <v>53183</v>
      </c>
      <c r="E24" s="141">
        <v>48314</v>
      </c>
      <c r="F24" s="141">
        <v>81925</v>
      </c>
      <c r="G24" s="141">
        <v>7262</v>
      </c>
    </row>
    <row r="25" spans="1:7" x14ac:dyDescent="0.3">
      <c r="A25" s="253" t="s">
        <v>258</v>
      </c>
      <c r="B25" s="254"/>
      <c r="C25" s="254"/>
      <c r="D25" s="254"/>
      <c r="E25" s="254"/>
      <c r="F25" s="254"/>
      <c r="G25" s="254"/>
    </row>
    <row r="26" spans="1:7" x14ac:dyDescent="0.3">
      <c r="A26" s="2" t="s">
        <v>11</v>
      </c>
      <c r="B26" s="140">
        <v>3484916.88</v>
      </c>
      <c r="C26" s="140">
        <v>1228474.48</v>
      </c>
      <c r="D26" s="140">
        <v>1153058.1499999999</v>
      </c>
      <c r="E26" s="140">
        <v>612185.67000000004</v>
      </c>
      <c r="F26" s="140">
        <v>445876.27</v>
      </c>
      <c r="G26" s="140">
        <v>45322.31</v>
      </c>
    </row>
    <row r="27" spans="1:7" x14ac:dyDescent="0.3">
      <c r="A27" s="2" t="s">
        <v>12</v>
      </c>
      <c r="B27" s="140">
        <v>31174700.390000001</v>
      </c>
      <c r="C27" s="140">
        <v>29943232.68</v>
      </c>
      <c r="D27" s="140">
        <v>191880.74</v>
      </c>
      <c r="E27" s="140">
        <v>4500</v>
      </c>
      <c r="F27" s="140">
        <v>1080</v>
      </c>
      <c r="G27" s="140">
        <v>1034006.97</v>
      </c>
    </row>
    <row r="28" spans="1:7" x14ac:dyDescent="0.3">
      <c r="A28" s="2" t="s">
        <v>13</v>
      </c>
      <c r="B28" s="140">
        <v>16454828.24</v>
      </c>
      <c r="C28" s="140">
        <v>4614930.66</v>
      </c>
      <c r="D28" s="140">
        <v>5509945.0599999996</v>
      </c>
      <c r="E28" s="140">
        <v>3562009.95</v>
      </c>
      <c r="F28" s="140">
        <v>2412416.4300000002</v>
      </c>
      <c r="G28" s="140">
        <v>355526.14</v>
      </c>
    </row>
    <row r="29" spans="1:7" x14ac:dyDescent="0.3">
      <c r="A29" s="2" t="s">
        <v>14</v>
      </c>
      <c r="B29" s="140">
        <v>65565940.75</v>
      </c>
      <c r="C29" s="140">
        <v>15064573.359999999</v>
      </c>
      <c r="D29" s="140">
        <v>18087338.68</v>
      </c>
      <c r="E29" s="140">
        <v>15095128.689999999</v>
      </c>
      <c r="F29" s="140">
        <v>16029732.51</v>
      </c>
      <c r="G29" s="140">
        <v>1289167.51</v>
      </c>
    </row>
    <row r="30" spans="1:7" x14ac:dyDescent="0.3">
      <c r="A30" s="2" t="s">
        <v>15</v>
      </c>
      <c r="B30" s="140">
        <v>3011660.57</v>
      </c>
      <c r="C30" s="140">
        <v>2888172.95</v>
      </c>
      <c r="D30" s="140">
        <v>4235</v>
      </c>
      <c r="E30" s="140">
        <v>0</v>
      </c>
      <c r="F30" s="140">
        <v>0</v>
      </c>
      <c r="G30" s="140">
        <v>119252.62</v>
      </c>
    </row>
    <row r="31" spans="1:7" x14ac:dyDescent="0.3">
      <c r="A31" s="2" t="s">
        <v>16</v>
      </c>
      <c r="B31" s="140">
        <v>330308.28999999998</v>
      </c>
      <c r="C31" s="140">
        <v>42436.47</v>
      </c>
      <c r="D31" s="140">
        <v>630</v>
      </c>
      <c r="E31" s="140">
        <v>0</v>
      </c>
      <c r="F31" s="140">
        <v>0</v>
      </c>
      <c r="G31" s="140">
        <v>287241.82</v>
      </c>
    </row>
    <row r="32" spans="1:7" x14ac:dyDescent="0.3">
      <c r="A32" s="40" t="s">
        <v>256</v>
      </c>
      <c r="B32" s="142">
        <v>120022355.12</v>
      </c>
      <c r="C32" s="142">
        <v>53781820.600000001</v>
      </c>
      <c r="D32" s="142">
        <v>24947087.629999999</v>
      </c>
      <c r="E32" s="142">
        <v>19273824.309999999</v>
      </c>
      <c r="F32" s="142">
        <v>18889105.210000001</v>
      </c>
      <c r="G32" s="142">
        <v>3130517.37</v>
      </c>
    </row>
    <row r="34" spans="1:3" x14ac:dyDescent="0.3">
      <c r="A34" s="231" t="str">
        <f>HYPERLINK("#'Vysvetlivky'!A2", "Vysvetlivky ku kategóriám veľkosti podniku")</f>
        <v>Vysvetlivky ku kategóriám veľkosti podniku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42578125" defaultRowHeight="13.2" x14ac:dyDescent="0.3"/>
  <cols>
    <col min="1" max="1" width="11.7109375" customWidth="1"/>
    <col min="2" max="7" width="15.7109375" customWidth="1"/>
  </cols>
  <sheetData>
    <row r="2" spans="1:7" ht="15.6" x14ac:dyDescent="0.3">
      <c r="A2" s="226" t="s">
        <v>268</v>
      </c>
      <c r="B2" s="226"/>
      <c r="C2" s="226"/>
      <c r="D2" s="226"/>
      <c r="E2" s="226"/>
      <c r="F2" s="226"/>
      <c r="G2" s="226"/>
    </row>
    <row r="3" spans="1:7" x14ac:dyDescent="0.3">
      <c r="A3" s="252" t="s">
        <v>247</v>
      </c>
      <c r="B3" s="252"/>
      <c r="C3" s="252"/>
      <c r="D3" s="252"/>
      <c r="E3" s="252"/>
      <c r="F3" s="252"/>
      <c r="G3" s="252"/>
    </row>
    <row r="5" spans="1:7" ht="25.05" customHeight="1" x14ac:dyDescent="0.3">
      <c r="A5" s="230" t="s">
        <v>2</v>
      </c>
      <c r="B5" s="230"/>
      <c r="C5" s="230"/>
      <c r="D5" s="230"/>
      <c r="E5" s="230"/>
      <c r="F5" s="230"/>
      <c r="G5" s="230"/>
    </row>
    <row r="7" spans="1:7" x14ac:dyDescent="0.3">
      <c r="A7" s="235" t="s">
        <v>4</v>
      </c>
      <c r="B7" s="235" t="s">
        <v>248</v>
      </c>
      <c r="C7" s="237" t="s">
        <v>249</v>
      </c>
      <c r="D7" s="237"/>
      <c r="E7" s="237"/>
      <c r="F7" s="237"/>
      <c r="G7" s="237"/>
    </row>
    <row r="8" spans="1:7" x14ac:dyDescent="0.3">
      <c r="A8" s="235"/>
      <c r="B8" s="235"/>
      <c r="C8" s="1" t="s">
        <v>250</v>
      </c>
      <c r="D8" s="1" t="s">
        <v>251</v>
      </c>
      <c r="E8" s="1" t="s">
        <v>252</v>
      </c>
      <c r="F8" s="1" t="s">
        <v>253</v>
      </c>
      <c r="G8" s="1" t="s">
        <v>254</v>
      </c>
    </row>
    <row r="9" spans="1:7" x14ac:dyDescent="0.3">
      <c r="A9" s="253" t="s">
        <v>255</v>
      </c>
      <c r="B9" s="254"/>
      <c r="C9" s="254"/>
      <c r="D9" s="254"/>
      <c r="E9" s="254"/>
      <c r="F9" s="254"/>
      <c r="G9" s="254"/>
    </row>
    <row r="10" spans="1:7" x14ac:dyDescent="0.3">
      <c r="A10" s="2" t="s">
        <v>11</v>
      </c>
      <c r="B10" s="143">
        <v>3365</v>
      </c>
      <c r="C10" s="143">
        <v>2641</v>
      </c>
      <c r="D10" s="143">
        <v>530</v>
      </c>
      <c r="E10" s="143">
        <v>84</v>
      </c>
      <c r="F10" s="143">
        <v>22</v>
      </c>
      <c r="G10" s="143">
        <v>88</v>
      </c>
    </row>
    <row r="11" spans="1:7" x14ac:dyDescent="0.3">
      <c r="A11" s="2" t="s">
        <v>12</v>
      </c>
      <c r="B11" s="143">
        <v>65168</v>
      </c>
      <c r="C11" s="143">
        <v>62509</v>
      </c>
      <c r="D11" s="143">
        <v>453</v>
      </c>
      <c r="E11" s="143">
        <v>12</v>
      </c>
      <c r="F11" s="143">
        <v>2</v>
      </c>
      <c r="G11" s="143">
        <v>2192</v>
      </c>
    </row>
    <row r="12" spans="1:7" x14ac:dyDescent="0.3">
      <c r="A12" s="2" t="s">
        <v>13</v>
      </c>
      <c r="B12" s="143">
        <v>7587</v>
      </c>
      <c r="C12" s="143">
        <v>5479</v>
      </c>
      <c r="D12" s="143">
        <v>1557</v>
      </c>
      <c r="E12" s="143">
        <v>270</v>
      </c>
      <c r="F12" s="143">
        <v>97</v>
      </c>
      <c r="G12" s="143">
        <v>184</v>
      </c>
    </row>
    <row r="13" spans="1:7" x14ac:dyDescent="0.3">
      <c r="A13" s="2" t="s">
        <v>14</v>
      </c>
      <c r="B13" s="143">
        <v>24222</v>
      </c>
      <c r="C13" s="143">
        <v>17691</v>
      </c>
      <c r="D13" s="143">
        <v>4943</v>
      </c>
      <c r="E13" s="143">
        <v>821</v>
      </c>
      <c r="F13" s="143">
        <v>178</v>
      </c>
      <c r="G13" s="143">
        <v>589</v>
      </c>
    </row>
    <row r="14" spans="1:7" x14ac:dyDescent="0.3">
      <c r="A14" s="2" t="s">
        <v>15</v>
      </c>
      <c r="B14" s="143">
        <v>15873</v>
      </c>
      <c r="C14" s="143">
        <v>15220</v>
      </c>
      <c r="D14" s="143">
        <v>25</v>
      </c>
      <c r="E14" s="143">
        <v>0</v>
      </c>
      <c r="F14" s="143">
        <v>0</v>
      </c>
      <c r="G14" s="143">
        <v>628</v>
      </c>
    </row>
    <row r="15" spans="1:7" x14ac:dyDescent="0.3">
      <c r="A15" s="2" t="s">
        <v>16</v>
      </c>
      <c r="B15" s="143">
        <v>1408</v>
      </c>
      <c r="C15" s="143">
        <v>171</v>
      </c>
      <c r="D15" s="143">
        <v>3</v>
      </c>
      <c r="E15" s="143">
        <v>0</v>
      </c>
      <c r="F15" s="143">
        <v>0</v>
      </c>
      <c r="G15" s="143">
        <v>1234</v>
      </c>
    </row>
    <row r="16" spans="1:7" x14ac:dyDescent="0.3">
      <c r="A16" s="40" t="s">
        <v>256</v>
      </c>
      <c r="B16" s="145">
        <v>117624</v>
      </c>
      <c r="C16" s="145">
        <v>103712</v>
      </c>
      <c r="D16" s="145">
        <v>7511</v>
      </c>
      <c r="E16" s="145">
        <v>1187</v>
      </c>
      <c r="F16" s="145">
        <v>299</v>
      </c>
      <c r="G16" s="145">
        <v>4915</v>
      </c>
    </row>
    <row r="17" spans="1:7" x14ac:dyDescent="0.3">
      <c r="A17" s="253" t="s">
        <v>257</v>
      </c>
      <c r="B17" s="254"/>
      <c r="C17" s="254"/>
      <c r="D17" s="254"/>
      <c r="E17" s="254"/>
      <c r="F17" s="254"/>
      <c r="G17" s="254"/>
    </row>
    <row r="18" spans="1:7" x14ac:dyDescent="0.3">
      <c r="A18" s="2" t="s">
        <v>11</v>
      </c>
      <c r="B18" s="143">
        <v>16542</v>
      </c>
      <c r="C18" s="143">
        <v>5691</v>
      </c>
      <c r="D18" s="143">
        <v>3651</v>
      </c>
      <c r="E18" s="143">
        <v>2682</v>
      </c>
      <c r="F18" s="143">
        <v>4212</v>
      </c>
      <c r="G18" s="143">
        <v>306</v>
      </c>
    </row>
    <row r="19" spans="1:7" x14ac:dyDescent="0.3">
      <c r="A19" s="2" t="s">
        <v>12</v>
      </c>
      <c r="B19" s="143">
        <v>65009</v>
      </c>
      <c r="C19" s="143">
        <v>62354</v>
      </c>
      <c r="D19" s="143">
        <v>455</v>
      </c>
      <c r="E19" s="143">
        <v>12</v>
      </c>
      <c r="F19" s="143">
        <v>2</v>
      </c>
      <c r="G19" s="143">
        <v>2186</v>
      </c>
    </row>
    <row r="20" spans="1:7" x14ac:dyDescent="0.3">
      <c r="A20" s="2" t="s">
        <v>13</v>
      </c>
      <c r="B20" s="143">
        <v>71800</v>
      </c>
      <c r="C20" s="143">
        <v>12259</v>
      </c>
      <c r="D20" s="143">
        <v>12314</v>
      </c>
      <c r="E20" s="143">
        <v>10353</v>
      </c>
      <c r="F20" s="143">
        <v>36041</v>
      </c>
      <c r="G20" s="143">
        <v>833</v>
      </c>
    </row>
    <row r="21" spans="1:7" x14ac:dyDescent="0.3">
      <c r="A21" s="2" t="s">
        <v>14</v>
      </c>
      <c r="B21" s="143">
        <v>201339</v>
      </c>
      <c r="C21" s="143">
        <v>45553</v>
      </c>
      <c r="D21" s="143">
        <v>55928</v>
      </c>
      <c r="E21" s="143">
        <v>50290</v>
      </c>
      <c r="F21" s="143">
        <v>44399</v>
      </c>
      <c r="G21" s="143">
        <v>5169</v>
      </c>
    </row>
    <row r="22" spans="1:7" x14ac:dyDescent="0.3">
      <c r="A22" s="2" t="s">
        <v>15</v>
      </c>
      <c r="B22" s="143">
        <v>15860</v>
      </c>
      <c r="C22" s="143">
        <v>15208</v>
      </c>
      <c r="D22" s="143">
        <v>25</v>
      </c>
      <c r="E22" s="143">
        <v>0</v>
      </c>
      <c r="F22" s="143">
        <v>0</v>
      </c>
      <c r="G22" s="143">
        <v>627</v>
      </c>
    </row>
    <row r="23" spans="1:7" x14ac:dyDescent="0.3">
      <c r="A23" s="2" t="s">
        <v>16</v>
      </c>
      <c r="B23" s="143">
        <v>1408</v>
      </c>
      <c r="C23" s="143">
        <v>171</v>
      </c>
      <c r="D23" s="143">
        <v>3</v>
      </c>
      <c r="E23" s="143">
        <v>0</v>
      </c>
      <c r="F23" s="143">
        <v>0</v>
      </c>
      <c r="G23" s="143">
        <v>1234</v>
      </c>
    </row>
    <row r="24" spans="1:7" x14ac:dyDescent="0.3">
      <c r="A24" s="40" t="s">
        <v>256</v>
      </c>
      <c r="B24" s="145">
        <v>371958</v>
      </c>
      <c r="C24" s="145">
        <v>141236</v>
      </c>
      <c r="D24" s="145">
        <v>72376</v>
      </c>
      <c r="E24" s="145">
        <v>63337</v>
      </c>
      <c r="F24" s="145">
        <v>84654</v>
      </c>
      <c r="G24" s="145">
        <v>10355</v>
      </c>
    </row>
    <row r="25" spans="1:7" x14ac:dyDescent="0.3">
      <c r="A25" s="253" t="s">
        <v>258</v>
      </c>
      <c r="B25" s="254"/>
      <c r="C25" s="254"/>
      <c r="D25" s="254"/>
      <c r="E25" s="254"/>
      <c r="F25" s="254"/>
      <c r="G25" s="254"/>
    </row>
    <row r="26" spans="1:7" x14ac:dyDescent="0.3">
      <c r="A26" s="2" t="s">
        <v>11</v>
      </c>
      <c r="B26" s="144">
        <v>11170743.1</v>
      </c>
      <c r="C26" s="144">
        <v>2998034.6</v>
      </c>
      <c r="D26" s="144">
        <v>2380106.2999999998</v>
      </c>
      <c r="E26" s="144">
        <v>2024678.15</v>
      </c>
      <c r="F26" s="144">
        <v>3652774.31</v>
      </c>
      <c r="G26" s="144">
        <v>115149.74</v>
      </c>
    </row>
    <row r="27" spans="1:7" x14ac:dyDescent="0.3">
      <c r="A27" s="2" t="s">
        <v>12</v>
      </c>
      <c r="B27" s="144">
        <v>47695484.159999996</v>
      </c>
      <c r="C27" s="144">
        <v>45766743.960000001</v>
      </c>
      <c r="D27" s="144">
        <v>308214.49</v>
      </c>
      <c r="E27" s="144">
        <v>8174.78</v>
      </c>
      <c r="F27" s="144">
        <v>1080</v>
      </c>
      <c r="G27" s="144">
        <v>1611270.93</v>
      </c>
    </row>
    <row r="28" spans="1:7" x14ac:dyDescent="0.3">
      <c r="A28" s="2" t="s">
        <v>13</v>
      </c>
      <c r="B28" s="144">
        <v>21343915.98</v>
      </c>
      <c r="C28" s="144">
        <v>6536778.5499999998</v>
      </c>
      <c r="D28" s="144">
        <v>6906315.4199999999</v>
      </c>
      <c r="E28" s="144">
        <v>4448532.6500000004</v>
      </c>
      <c r="F28" s="144">
        <v>3151188.54</v>
      </c>
      <c r="G28" s="144">
        <v>301100.82</v>
      </c>
    </row>
    <row r="29" spans="1:7" x14ac:dyDescent="0.3">
      <c r="A29" s="2" t="s">
        <v>14</v>
      </c>
      <c r="B29" s="144">
        <v>101106357.17</v>
      </c>
      <c r="C29" s="144">
        <v>23432022.620000001</v>
      </c>
      <c r="D29" s="144">
        <v>30059356.32</v>
      </c>
      <c r="E29" s="144">
        <v>24223217.699999999</v>
      </c>
      <c r="F29" s="144">
        <v>21113080.879999999</v>
      </c>
      <c r="G29" s="144">
        <v>2278679.65</v>
      </c>
    </row>
    <row r="30" spans="1:7" x14ac:dyDescent="0.3">
      <c r="A30" s="2" t="s">
        <v>15</v>
      </c>
      <c r="B30" s="144">
        <v>4889937.55</v>
      </c>
      <c r="C30" s="144">
        <v>4689442.25</v>
      </c>
      <c r="D30" s="144">
        <v>7331.39</v>
      </c>
      <c r="E30" s="144">
        <v>0</v>
      </c>
      <c r="F30" s="144">
        <v>0</v>
      </c>
      <c r="G30" s="144">
        <v>193163.91</v>
      </c>
    </row>
    <row r="31" spans="1:7" x14ac:dyDescent="0.3">
      <c r="A31" s="2" t="s">
        <v>16</v>
      </c>
      <c r="B31" s="144">
        <v>432442.97</v>
      </c>
      <c r="C31" s="144">
        <v>53164.73</v>
      </c>
      <c r="D31" s="144">
        <v>945</v>
      </c>
      <c r="E31" s="144">
        <v>0</v>
      </c>
      <c r="F31" s="144">
        <v>0</v>
      </c>
      <c r="G31" s="144">
        <v>378333.24</v>
      </c>
    </row>
    <row r="32" spans="1:7" x14ac:dyDescent="0.3">
      <c r="A32" s="40" t="s">
        <v>256</v>
      </c>
      <c r="B32" s="146">
        <v>186638880.93000001</v>
      </c>
      <c r="C32" s="146">
        <v>83476186.709999993</v>
      </c>
      <c r="D32" s="146">
        <v>39662268.920000002</v>
      </c>
      <c r="E32" s="146">
        <v>30704603.280000001</v>
      </c>
      <c r="F32" s="146">
        <v>27918123.73</v>
      </c>
      <c r="G32" s="146">
        <v>4877698.29</v>
      </c>
    </row>
    <row r="34" spans="1:3" x14ac:dyDescent="0.3">
      <c r="A34" s="231" t="str">
        <f>HYPERLINK("#'Vysvetlivky'!A2", "Vysvetlivky ku kategóriám veľkosti podniku")</f>
        <v>Vysvetlivky ku kategóriám veľkosti podniku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42578125" defaultRowHeight="13.2" x14ac:dyDescent="0.3"/>
  <cols>
    <col min="1" max="1" width="11.7109375" customWidth="1"/>
    <col min="2" max="7" width="15.7109375" customWidth="1"/>
  </cols>
  <sheetData>
    <row r="2" spans="1:7" ht="15.6" x14ac:dyDescent="0.3">
      <c r="A2" s="226" t="s">
        <v>269</v>
      </c>
      <c r="B2" s="226"/>
      <c r="C2" s="226"/>
      <c r="D2" s="226"/>
      <c r="E2" s="226"/>
      <c r="F2" s="226"/>
      <c r="G2" s="226"/>
    </row>
    <row r="3" spans="1:7" x14ac:dyDescent="0.3">
      <c r="A3" s="252" t="s">
        <v>247</v>
      </c>
      <c r="B3" s="252"/>
      <c r="C3" s="252"/>
      <c r="D3" s="252"/>
      <c r="E3" s="252"/>
      <c r="F3" s="252"/>
      <c r="G3" s="252"/>
    </row>
    <row r="5" spans="1:7" ht="25.05" customHeight="1" x14ac:dyDescent="0.3">
      <c r="A5" s="230" t="s">
        <v>2</v>
      </c>
      <c r="B5" s="230"/>
      <c r="C5" s="230"/>
      <c r="D5" s="230"/>
      <c r="E5" s="230"/>
      <c r="F5" s="230"/>
      <c r="G5" s="230"/>
    </row>
    <row r="7" spans="1:7" x14ac:dyDescent="0.3">
      <c r="A7" s="235" t="s">
        <v>4</v>
      </c>
      <c r="B7" s="235" t="s">
        <v>248</v>
      </c>
      <c r="C7" s="237" t="s">
        <v>249</v>
      </c>
      <c r="D7" s="237"/>
      <c r="E7" s="237"/>
      <c r="F7" s="237"/>
      <c r="G7" s="237"/>
    </row>
    <row r="8" spans="1:7" x14ac:dyDescent="0.3">
      <c r="A8" s="235"/>
      <c r="B8" s="235"/>
      <c r="C8" s="1" t="s">
        <v>250</v>
      </c>
      <c r="D8" s="1" t="s">
        <v>251</v>
      </c>
      <c r="E8" s="1" t="s">
        <v>252</v>
      </c>
      <c r="F8" s="1" t="s">
        <v>253</v>
      </c>
      <c r="G8" s="1" t="s">
        <v>254</v>
      </c>
    </row>
    <row r="9" spans="1:7" x14ac:dyDescent="0.3">
      <c r="A9" s="253" t="s">
        <v>255</v>
      </c>
      <c r="B9" s="254"/>
      <c r="C9" s="254"/>
      <c r="D9" s="254"/>
      <c r="E9" s="254"/>
      <c r="F9" s="254"/>
      <c r="G9" s="254"/>
    </row>
    <row r="10" spans="1:7" x14ac:dyDescent="0.3">
      <c r="A10" s="2" t="s">
        <v>11</v>
      </c>
      <c r="B10" s="147">
        <v>3151</v>
      </c>
      <c r="C10" s="147">
        <v>2462</v>
      </c>
      <c r="D10" s="147">
        <v>485</v>
      </c>
      <c r="E10" s="147">
        <v>92</v>
      </c>
      <c r="F10" s="147">
        <v>28</v>
      </c>
      <c r="G10" s="147">
        <v>84</v>
      </c>
    </row>
    <row r="11" spans="1:7" x14ac:dyDescent="0.3">
      <c r="A11" s="2" t="s">
        <v>12</v>
      </c>
      <c r="B11" s="147">
        <v>70710</v>
      </c>
      <c r="C11" s="147">
        <v>68014</v>
      </c>
      <c r="D11" s="147">
        <v>446</v>
      </c>
      <c r="E11" s="147">
        <v>12</v>
      </c>
      <c r="F11" s="147">
        <v>2</v>
      </c>
      <c r="G11" s="147">
        <v>2236</v>
      </c>
    </row>
    <row r="12" spans="1:7" x14ac:dyDescent="0.3">
      <c r="A12" s="2" t="s">
        <v>13</v>
      </c>
      <c r="B12" s="147">
        <v>8098</v>
      </c>
      <c r="C12" s="147">
        <v>5919</v>
      </c>
      <c r="D12" s="147">
        <v>1629</v>
      </c>
      <c r="E12" s="147">
        <v>261</v>
      </c>
      <c r="F12" s="147">
        <v>100</v>
      </c>
      <c r="G12" s="147">
        <v>189</v>
      </c>
    </row>
    <row r="13" spans="1:7" x14ac:dyDescent="0.3">
      <c r="A13" s="2" t="s">
        <v>14</v>
      </c>
      <c r="B13" s="147">
        <v>23086</v>
      </c>
      <c r="C13" s="147">
        <v>17083</v>
      </c>
      <c r="D13" s="147">
        <v>4551</v>
      </c>
      <c r="E13" s="147">
        <v>715</v>
      </c>
      <c r="F13" s="147">
        <v>171</v>
      </c>
      <c r="G13" s="147">
        <v>566</v>
      </c>
    </row>
    <row r="14" spans="1:7" x14ac:dyDescent="0.3">
      <c r="A14" s="2" t="s">
        <v>15</v>
      </c>
      <c r="B14" s="147">
        <v>13525</v>
      </c>
      <c r="C14" s="147">
        <v>13035</v>
      </c>
      <c r="D14" s="147">
        <v>24</v>
      </c>
      <c r="E14" s="147">
        <v>0</v>
      </c>
      <c r="F14" s="147">
        <v>0</v>
      </c>
      <c r="G14" s="147">
        <v>466</v>
      </c>
    </row>
    <row r="15" spans="1:7" x14ac:dyDescent="0.3">
      <c r="A15" s="2" t="s">
        <v>16</v>
      </c>
      <c r="B15" s="147">
        <v>1444</v>
      </c>
      <c r="C15" s="147">
        <v>170</v>
      </c>
      <c r="D15" s="147">
        <v>4</v>
      </c>
      <c r="E15" s="147">
        <v>0</v>
      </c>
      <c r="F15" s="147">
        <v>0</v>
      </c>
      <c r="G15" s="147">
        <v>1270</v>
      </c>
    </row>
    <row r="16" spans="1:7" x14ac:dyDescent="0.3">
      <c r="A16" s="40" t="s">
        <v>256</v>
      </c>
      <c r="B16" s="149">
        <v>120014</v>
      </c>
      <c r="C16" s="149">
        <v>106683</v>
      </c>
      <c r="D16" s="149">
        <v>7139</v>
      </c>
      <c r="E16" s="149">
        <v>1080</v>
      </c>
      <c r="F16" s="149">
        <v>301</v>
      </c>
      <c r="G16" s="149">
        <v>4811</v>
      </c>
    </row>
    <row r="17" spans="1:7" x14ac:dyDescent="0.3">
      <c r="A17" s="253" t="s">
        <v>257</v>
      </c>
      <c r="B17" s="254"/>
      <c r="C17" s="254"/>
      <c r="D17" s="254"/>
      <c r="E17" s="254"/>
      <c r="F17" s="254"/>
      <c r="G17" s="254"/>
    </row>
    <row r="18" spans="1:7" x14ac:dyDescent="0.3">
      <c r="A18" s="2" t="s">
        <v>11</v>
      </c>
      <c r="B18" s="147">
        <v>17946</v>
      </c>
      <c r="C18" s="147">
        <v>5804</v>
      </c>
      <c r="D18" s="147">
        <v>3660</v>
      </c>
      <c r="E18" s="147">
        <v>3653</v>
      </c>
      <c r="F18" s="147">
        <v>4442</v>
      </c>
      <c r="G18" s="147">
        <v>387</v>
      </c>
    </row>
    <row r="19" spans="1:7" x14ac:dyDescent="0.3">
      <c r="A19" s="2" t="s">
        <v>12</v>
      </c>
      <c r="B19" s="147">
        <v>70563</v>
      </c>
      <c r="C19" s="147">
        <v>67870</v>
      </c>
      <c r="D19" s="147">
        <v>445</v>
      </c>
      <c r="E19" s="147">
        <v>12</v>
      </c>
      <c r="F19" s="147">
        <v>2</v>
      </c>
      <c r="G19" s="147">
        <v>2234</v>
      </c>
    </row>
    <row r="20" spans="1:7" x14ac:dyDescent="0.3">
      <c r="A20" s="2" t="s">
        <v>13</v>
      </c>
      <c r="B20" s="147">
        <v>71408</v>
      </c>
      <c r="C20" s="147">
        <v>13963</v>
      </c>
      <c r="D20" s="147">
        <v>14314</v>
      </c>
      <c r="E20" s="147">
        <v>10522</v>
      </c>
      <c r="F20" s="147">
        <v>31518</v>
      </c>
      <c r="G20" s="147">
        <v>1091</v>
      </c>
    </row>
    <row r="21" spans="1:7" x14ac:dyDescent="0.3">
      <c r="A21" s="2" t="s">
        <v>14</v>
      </c>
      <c r="B21" s="147">
        <v>179722</v>
      </c>
      <c r="C21" s="147">
        <v>43063</v>
      </c>
      <c r="D21" s="147">
        <v>50937</v>
      </c>
      <c r="E21" s="147">
        <v>42371</v>
      </c>
      <c r="F21" s="147">
        <v>38648</v>
      </c>
      <c r="G21" s="147">
        <v>4703</v>
      </c>
    </row>
    <row r="22" spans="1:7" x14ac:dyDescent="0.3">
      <c r="A22" s="2" t="s">
        <v>15</v>
      </c>
      <c r="B22" s="147">
        <v>13513</v>
      </c>
      <c r="C22" s="147">
        <v>13023</v>
      </c>
      <c r="D22" s="147">
        <v>24</v>
      </c>
      <c r="E22" s="147">
        <v>0</v>
      </c>
      <c r="F22" s="147">
        <v>0</v>
      </c>
      <c r="G22" s="147">
        <v>466</v>
      </c>
    </row>
    <row r="23" spans="1:7" x14ac:dyDescent="0.3">
      <c r="A23" s="2" t="s">
        <v>16</v>
      </c>
      <c r="B23" s="147">
        <v>1440</v>
      </c>
      <c r="C23" s="147">
        <v>170</v>
      </c>
      <c r="D23" s="147">
        <v>3</v>
      </c>
      <c r="E23" s="147">
        <v>0</v>
      </c>
      <c r="F23" s="147">
        <v>0</v>
      </c>
      <c r="G23" s="147">
        <v>1267</v>
      </c>
    </row>
    <row r="24" spans="1:7" x14ac:dyDescent="0.3">
      <c r="A24" s="40" t="s">
        <v>256</v>
      </c>
      <c r="B24" s="149">
        <v>354592</v>
      </c>
      <c r="C24" s="149">
        <v>143893</v>
      </c>
      <c r="D24" s="149">
        <v>69383</v>
      </c>
      <c r="E24" s="149">
        <v>56558</v>
      </c>
      <c r="F24" s="149">
        <v>74610</v>
      </c>
      <c r="G24" s="149">
        <v>10148</v>
      </c>
    </row>
    <row r="25" spans="1:7" x14ac:dyDescent="0.3">
      <c r="A25" s="253" t="s">
        <v>258</v>
      </c>
      <c r="B25" s="254"/>
      <c r="C25" s="254"/>
      <c r="D25" s="254"/>
      <c r="E25" s="254"/>
      <c r="F25" s="254"/>
      <c r="G25" s="254"/>
    </row>
    <row r="26" spans="1:7" x14ac:dyDescent="0.3">
      <c r="A26" s="2" t="s">
        <v>11</v>
      </c>
      <c r="B26" s="148">
        <v>14682258.85</v>
      </c>
      <c r="C26" s="148">
        <v>3814710.67</v>
      </c>
      <c r="D26" s="148">
        <v>2850395.42</v>
      </c>
      <c r="E26" s="148">
        <v>2786208.74</v>
      </c>
      <c r="F26" s="148">
        <v>5068735.01</v>
      </c>
      <c r="G26" s="148">
        <v>162209.01</v>
      </c>
    </row>
    <row r="27" spans="1:7" x14ac:dyDescent="0.3">
      <c r="A27" s="2" t="s">
        <v>12</v>
      </c>
      <c r="B27" s="148">
        <v>56599286.490000002</v>
      </c>
      <c r="C27" s="148">
        <v>54475394.75</v>
      </c>
      <c r="D27" s="148">
        <v>334647.62</v>
      </c>
      <c r="E27" s="148">
        <v>9164.7800000000007</v>
      </c>
      <c r="F27" s="148">
        <v>1200</v>
      </c>
      <c r="G27" s="148">
        <v>1778879.34</v>
      </c>
    </row>
    <row r="28" spans="1:7" x14ac:dyDescent="0.3">
      <c r="A28" s="2" t="s">
        <v>13</v>
      </c>
      <c r="B28" s="148">
        <v>29140727.359999999</v>
      </c>
      <c r="C28" s="148">
        <v>9383439.0800000001</v>
      </c>
      <c r="D28" s="148">
        <v>9911155.0600000005</v>
      </c>
      <c r="E28" s="148">
        <v>5850580.1900000004</v>
      </c>
      <c r="F28" s="148">
        <v>3516275.25</v>
      </c>
      <c r="G28" s="148">
        <v>479277.78</v>
      </c>
    </row>
    <row r="29" spans="1:7" x14ac:dyDescent="0.3">
      <c r="A29" s="2" t="s">
        <v>14</v>
      </c>
      <c r="B29" s="148">
        <v>104334433.52</v>
      </c>
      <c r="C29" s="148">
        <v>26094020.539999999</v>
      </c>
      <c r="D29" s="148">
        <v>31279121.09</v>
      </c>
      <c r="E29" s="148">
        <v>23518897.699999999</v>
      </c>
      <c r="F29" s="148">
        <v>20929432.199999999</v>
      </c>
      <c r="G29" s="148">
        <v>2512961.9900000002</v>
      </c>
    </row>
    <row r="30" spans="1:7" x14ac:dyDescent="0.3">
      <c r="A30" s="2" t="s">
        <v>15</v>
      </c>
      <c r="B30" s="148">
        <v>4757413.1399999997</v>
      </c>
      <c r="C30" s="148">
        <v>4585704.13</v>
      </c>
      <c r="D30" s="148">
        <v>8485.7000000000007</v>
      </c>
      <c r="E30" s="148">
        <v>0</v>
      </c>
      <c r="F30" s="148">
        <v>0</v>
      </c>
      <c r="G30" s="148">
        <v>163223.31</v>
      </c>
    </row>
    <row r="31" spans="1:7" x14ac:dyDescent="0.3">
      <c r="A31" s="2" t="s">
        <v>16</v>
      </c>
      <c r="B31" s="148">
        <v>506627.2</v>
      </c>
      <c r="C31" s="148">
        <v>59496.63</v>
      </c>
      <c r="D31" s="148">
        <v>1435.33</v>
      </c>
      <c r="E31" s="148">
        <v>0</v>
      </c>
      <c r="F31" s="148">
        <v>0</v>
      </c>
      <c r="G31" s="148">
        <v>445695.24</v>
      </c>
    </row>
    <row r="32" spans="1:7" x14ac:dyDescent="0.3">
      <c r="A32" s="40" t="s">
        <v>256</v>
      </c>
      <c r="B32" s="150">
        <v>210020746.56</v>
      </c>
      <c r="C32" s="150">
        <v>98412765.799999997</v>
      </c>
      <c r="D32" s="150">
        <v>44385240.219999999</v>
      </c>
      <c r="E32" s="150">
        <v>32164851.41</v>
      </c>
      <c r="F32" s="150">
        <v>29515642.460000001</v>
      </c>
      <c r="G32" s="150">
        <v>5542246.6699999999</v>
      </c>
    </row>
    <row r="34" spans="1:3" x14ac:dyDescent="0.3">
      <c r="A34" s="231" t="str">
        <f>HYPERLINK("#'Vysvetlivky'!A2", "Vysvetlivky ku kategóriám veľkosti podniku")</f>
        <v>Vysvetlivky ku kategóriám veľkosti podniku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42578125" defaultRowHeight="13.2" x14ac:dyDescent="0.3"/>
  <cols>
    <col min="1" max="1" width="11.7109375" customWidth="1"/>
    <col min="2" max="7" width="15.7109375" customWidth="1"/>
  </cols>
  <sheetData>
    <row r="2" spans="1:7" ht="15.6" x14ac:dyDescent="0.3">
      <c r="A2" s="226" t="s">
        <v>270</v>
      </c>
      <c r="B2" s="226"/>
      <c r="C2" s="226"/>
      <c r="D2" s="226"/>
      <c r="E2" s="226"/>
      <c r="F2" s="226"/>
      <c r="G2" s="226"/>
    </row>
    <row r="3" spans="1:7" x14ac:dyDescent="0.3">
      <c r="A3" s="252" t="s">
        <v>247</v>
      </c>
      <c r="B3" s="252"/>
      <c r="C3" s="252"/>
      <c r="D3" s="252"/>
      <c r="E3" s="252"/>
      <c r="F3" s="252"/>
      <c r="G3" s="252"/>
    </row>
    <row r="5" spans="1:7" ht="25.05" customHeight="1" x14ac:dyDescent="0.3">
      <c r="A5" s="230" t="s">
        <v>2</v>
      </c>
      <c r="B5" s="230"/>
      <c r="C5" s="230"/>
      <c r="D5" s="230"/>
      <c r="E5" s="230"/>
      <c r="F5" s="230"/>
      <c r="G5" s="230"/>
    </row>
    <row r="7" spans="1:7" x14ac:dyDescent="0.3">
      <c r="A7" s="235" t="s">
        <v>4</v>
      </c>
      <c r="B7" s="235" t="s">
        <v>248</v>
      </c>
      <c r="C7" s="237" t="s">
        <v>249</v>
      </c>
      <c r="D7" s="237"/>
      <c r="E7" s="237"/>
      <c r="F7" s="237"/>
      <c r="G7" s="237"/>
    </row>
    <row r="8" spans="1:7" x14ac:dyDescent="0.3">
      <c r="A8" s="235"/>
      <c r="B8" s="235"/>
      <c r="C8" s="1" t="s">
        <v>250</v>
      </c>
      <c r="D8" s="1" t="s">
        <v>251</v>
      </c>
      <c r="E8" s="1" t="s">
        <v>252</v>
      </c>
      <c r="F8" s="1" t="s">
        <v>253</v>
      </c>
      <c r="G8" s="1" t="s">
        <v>254</v>
      </c>
    </row>
    <row r="9" spans="1:7" x14ac:dyDescent="0.3">
      <c r="A9" s="253" t="s">
        <v>255</v>
      </c>
      <c r="B9" s="254"/>
      <c r="C9" s="254"/>
      <c r="D9" s="254"/>
      <c r="E9" s="254"/>
      <c r="F9" s="254"/>
      <c r="G9" s="254"/>
    </row>
    <row r="10" spans="1:7" x14ac:dyDescent="0.3">
      <c r="A10" s="2" t="s">
        <v>11</v>
      </c>
      <c r="B10" s="151">
        <v>3155</v>
      </c>
      <c r="C10" s="151">
        <v>2479</v>
      </c>
      <c r="D10" s="151">
        <v>485</v>
      </c>
      <c r="E10" s="151">
        <v>84</v>
      </c>
      <c r="F10" s="151">
        <v>29</v>
      </c>
      <c r="G10" s="151">
        <v>78</v>
      </c>
    </row>
    <row r="11" spans="1:7" x14ac:dyDescent="0.3">
      <c r="A11" s="2" t="s">
        <v>12</v>
      </c>
      <c r="B11" s="151">
        <v>69146</v>
      </c>
      <c r="C11" s="151">
        <v>66578</v>
      </c>
      <c r="D11" s="151">
        <v>401</v>
      </c>
      <c r="E11" s="151">
        <v>12</v>
      </c>
      <c r="F11" s="151">
        <v>2</v>
      </c>
      <c r="G11" s="151">
        <v>2153</v>
      </c>
    </row>
    <row r="12" spans="1:7" x14ac:dyDescent="0.3">
      <c r="A12" s="2" t="s">
        <v>13</v>
      </c>
      <c r="B12" s="151">
        <v>8345</v>
      </c>
      <c r="C12" s="151">
        <v>6092</v>
      </c>
      <c r="D12" s="151">
        <v>1670</v>
      </c>
      <c r="E12" s="151">
        <v>278</v>
      </c>
      <c r="F12" s="151">
        <v>115</v>
      </c>
      <c r="G12" s="151">
        <v>190</v>
      </c>
    </row>
    <row r="13" spans="1:7" x14ac:dyDescent="0.3">
      <c r="A13" s="2" t="s">
        <v>14</v>
      </c>
      <c r="B13" s="151">
        <v>20186</v>
      </c>
      <c r="C13" s="151">
        <v>15180</v>
      </c>
      <c r="D13" s="151">
        <v>3821</v>
      </c>
      <c r="E13" s="151">
        <v>551</v>
      </c>
      <c r="F13" s="151">
        <v>136</v>
      </c>
      <c r="G13" s="151">
        <v>498</v>
      </c>
    </row>
    <row r="14" spans="1:7" x14ac:dyDescent="0.3">
      <c r="A14" s="2" t="s">
        <v>15</v>
      </c>
      <c r="B14" s="151">
        <v>12390</v>
      </c>
      <c r="C14" s="151">
        <v>11959</v>
      </c>
      <c r="D14" s="151">
        <v>20</v>
      </c>
      <c r="E14" s="151">
        <v>0</v>
      </c>
      <c r="F14" s="151">
        <v>0</v>
      </c>
      <c r="G14" s="151">
        <v>411</v>
      </c>
    </row>
    <row r="15" spans="1:7" x14ac:dyDescent="0.3">
      <c r="A15" s="2" t="s">
        <v>16</v>
      </c>
      <c r="B15" s="151">
        <v>1407</v>
      </c>
      <c r="C15" s="151">
        <v>167</v>
      </c>
      <c r="D15" s="151">
        <v>4</v>
      </c>
      <c r="E15" s="151">
        <v>0</v>
      </c>
      <c r="F15" s="151">
        <v>0</v>
      </c>
      <c r="G15" s="151">
        <v>1236</v>
      </c>
    </row>
    <row r="16" spans="1:7" x14ac:dyDescent="0.3">
      <c r="A16" s="40" t="s">
        <v>256</v>
      </c>
      <c r="B16" s="153">
        <v>114629</v>
      </c>
      <c r="C16" s="153">
        <v>102455</v>
      </c>
      <c r="D16" s="153">
        <v>6401</v>
      </c>
      <c r="E16" s="153">
        <v>925</v>
      </c>
      <c r="F16" s="153">
        <v>282</v>
      </c>
      <c r="G16" s="153">
        <v>4566</v>
      </c>
    </row>
    <row r="17" spans="1:7" x14ac:dyDescent="0.3">
      <c r="A17" s="253" t="s">
        <v>257</v>
      </c>
      <c r="B17" s="254"/>
      <c r="C17" s="254"/>
      <c r="D17" s="254"/>
      <c r="E17" s="254"/>
      <c r="F17" s="254"/>
      <c r="G17" s="254"/>
    </row>
    <row r="18" spans="1:7" x14ac:dyDescent="0.3">
      <c r="A18" s="2" t="s">
        <v>11</v>
      </c>
      <c r="B18" s="151">
        <v>19075</v>
      </c>
      <c r="C18" s="151">
        <v>5914</v>
      </c>
      <c r="D18" s="151">
        <v>3747</v>
      </c>
      <c r="E18" s="151">
        <v>3481</v>
      </c>
      <c r="F18" s="151">
        <v>5634</v>
      </c>
      <c r="G18" s="151">
        <v>299</v>
      </c>
    </row>
    <row r="19" spans="1:7" x14ac:dyDescent="0.3">
      <c r="A19" s="2" t="s">
        <v>12</v>
      </c>
      <c r="B19" s="151">
        <v>69075</v>
      </c>
      <c r="C19" s="151">
        <v>66510</v>
      </c>
      <c r="D19" s="151">
        <v>399</v>
      </c>
      <c r="E19" s="151">
        <v>12</v>
      </c>
      <c r="F19" s="151">
        <v>2</v>
      </c>
      <c r="G19" s="151">
        <v>2152</v>
      </c>
    </row>
    <row r="20" spans="1:7" x14ac:dyDescent="0.3">
      <c r="A20" s="2" t="s">
        <v>13</v>
      </c>
      <c r="B20" s="151">
        <v>89255</v>
      </c>
      <c r="C20" s="151">
        <v>14441</v>
      </c>
      <c r="D20" s="151">
        <v>15344</v>
      </c>
      <c r="E20" s="151">
        <v>13175</v>
      </c>
      <c r="F20" s="151">
        <v>45102</v>
      </c>
      <c r="G20" s="151">
        <v>1193</v>
      </c>
    </row>
    <row r="21" spans="1:7" x14ac:dyDescent="0.3">
      <c r="A21" s="2" t="s">
        <v>14</v>
      </c>
      <c r="B21" s="151">
        <v>151805</v>
      </c>
      <c r="C21" s="151">
        <v>37841</v>
      </c>
      <c r="D21" s="151">
        <v>42140</v>
      </c>
      <c r="E21" s="151">
        <v>32309</v>
      </c>
      <c r="F21" s="151">
        <v>36523</v>
      </c>
      <c r="G21" s="151">
        <v>2992</v>
      </c>
    </row>
    <row r="22" spans="1:7" x14ac:dyDescent="0.3">
      <c r="A22" s="2" t="s">
        <v>15</v>
      </c>
      <c r="B22" s="151">
        <v>12385</v>
      </c>
      <c r="C22" s="151">
        <v>11954</v>
      </c>
      <c r="D22" s="151">
        <v>20</v>
      </c>
      <c r="E22" s="151">
        <v>0</v>
      </c>
      <c r="F22" s="151">
        <v>0</v>
      </c>
      <c r="G22" s="151">
        <v>411</v>
      </c>
    </row>
    <row r="23" spans="1:7" x14ac:dyDescent="0.3">
      <c r="A23" s="2" t="s">
        <v>16</v>
      </c>
      <c r="B23" s="151">
        <v>1406</v>
      </c>
      <c r="C23" s="151">
        <v>167</v>
      </c>
      <c r="D23" s="151">
        <v>4</v>
      </c>
      <c r="E23" s="151">
        <v>0</v>
      </c>
      <c r="F23" s="151">
        <v>0</v>
      </c>
      <c r="G23" s="151">
        <v>1235</v>
      </c>
    </row>
    <row r="24" spans="1:7" x14ac:dyDescent="0.3">
      <c r="A24" s="40" t="s">
        <v>256</v>
      </c>
      <c r="B24" s="153">
        <v>343001</v>
      </c>
      <c r="C24" s="153">
        <v>136827</v>
      </c>
      <c r="D24" s="153">
        <v>61654</v>
      </c>
      <c r="E24" s="153">
        <v>48977</v>
      </c>
      <c r="F24" s="153">
        <v>87261</v>
      </c>
      <c r="G24" s="153">
        <v>8282</v>
      </c>
    </row>
    <row r="25" spans="1:7" x14ac:dyDescent="0.3">
      <c r="A25" s="253" t="s">
        <v>258</v>
      </c>
      <c r="B25" s="254"/>
      <c r="C25" s="254"/>
      <c r="D25" s="254"/>
      <c r="E25" s="254"/>
      <c r="F25" s="254"/>
      <c r="G25" s="254"/>
    </row>
    <row r="26" spans="1:7" x14ac:dyDescent="0.3">
      <c r="A26" s="2" t="s">
        <v>11</v>
      </c>
      <c r="B26" s="152">
        <v>16103633.800000001</v>
      </c>
      <c r="C26" s="152">
        <v>4311037.76</v>
      </c>
      <c r="D26" s="152">
        <v>3129975.58</v>
      </c>
      <c r="E26" s="152">
        <v>2863373.9</v>
      </c>
      <c r="F26" s="152">
        <v>5625115</v>
      </c>
      <c r="G26" s="152">
        <v>174131.56</v>
      </c>
    </row>
    <row r="27" spans="1:7" x14ac:dyDescent="0.3">
      <c r="A27" s="2" t="s">
        <v>12</v>
      </c>
      <c r="B27" s="152">
        <v>55432204.369999997</v>
      </c>
      <c r="C27" s="152">
        <v>53409367.310000002</v>
      </c>
      <c r="D27" s="152">
        <v>298923.06</v>
      </c>
      <c r="E27" s="152">
        <v>8624.7800000000007</v>
      </c>
      <c r="F27" s="152">
        <v>1200</v>
      </c>
      <c r="G27" s="152">
        <v>1714089.22</v>
      </c>
    </row>
    <row r="28" spans="1:7" x14ac:dyDescent="0.3">
      <c r="A28" s="2" t="s">
        <v>13</v>
      </c>
      <c r="B28" s="152">
        <v>33750723.200000003</v>
      </c>
      <c r="C28" s="152">
        <v>10831634.310000001</v>
      </c>
      <c r="D28" s="152">
        <v>11130375.35</v>
      </c>
      <c r="E28" s="152">
        <v>6358881.8399999999</v>
      </c>
      <c r="F28" s="152">
        <v>4669299.91</v>
      </c>
      <c r="G28" s="152">
        <v>760531.79</v>
      </c>
    </row>
    <row r="29" spans="1:7" x14ac:dyDescent="0.3">
      <c r="A29" s="2" t="s">
        <v>14</v>
      </c>
      <c r="B29" s="152">
        <v>86529930.060000002</v>
      </c>
      <c r="C29" s="152">
        <v>22801455.82</v>
      </c>
      <c r="D29" s="152">
        <v>25505255.359999999</v>
      </c>
      <c r="E29" s="152">
        <v>17504291.780000001</v>
      </c>
      <c r="F29" s="152">
        <v>18868537.699999999</v>
      </c>
      <c r="G29" s="152">
        <v>1850389.4</v>
      </c>
    </row>
    <row r="30" spans="1:7" x14ac:dyDescent="0.3">
      <c r="A30" s="2" t="s">
        <v>15</v>
      </c>
      <c r="B30" s="152">
        <v>4355883.7300000004</v>
      </c>
      <c r="C30" s="152">
        <v>4204500.74</v>
      </c>
      <c r="D30" s="152">
        <v>6891.7</v>
      </c>
      <c r="E30" s="152">
        <v>0</v>
      </c>
      <c r="F30" s="152">
        <v>0</v>
      </c>
      <c r="G30" s="152">
        <v>144491.29</v>
      </c>
    </row>
    <row r="31" spans="1:7" x14ac:dyDescent="0.3">
      <c r="A31" s="2" t="s">
        <v>16</v>
      </c>
      <c r="B31" s="152">
        <v>493545.8</v>
      </c>
      <c r="C31" s="152">
        <v>58653.47</v>
      </c>
      <c r="D31" s="152">
        <v>1440</v>
      </c>
      <c r="E31" s="152">
        <v>0</v>
      </c>
      <c r="F31" s="152">
        <v>0</v>
      </c>
      <c r="G31" s="152">
        <v>433452.33</v>
      </c>
    </row>
    <row r="32" spans="1:7" x14ac:dyDescent="0.3">
      <c r="A32" s="40" t="s">
        <v>256</v>
      </c>
      <c r="B32" s="154">
        <v>196665920.96000001</v>
      </c>
      <c r="C32" s="154">
        <v>95616649.409999996</v>
      </c>
      <c r="D32" s="154">
        <v>40072861.049999997</v>
      </c>
      <c r="E32" s="154">
        <v>26735172.300000001</v>
      </c>
      <c r="F32" s="154">
        <v>29164152.609999999</v>
      </c>
      <c r="G32" s="154">
        <v>5077085.59</v>
      </c>
    </row>
    <row r="34" spans="1:3" x14ac:dyDescent="0.3">
      <c r="A34" s="231" t="str">
        <f>HYPERLINK("#'Vysvetlivky'!A2", "Vysvetlivky ku kategóriám veľkosti podniku")</f>
        <v>Vysvetlivky ku kategóriám veľkosti podniku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42578125" defaultRowHeight="13.2" x14ac:dyDescent="0.3"/>
  <cols>
    <col min="1" max="1" width="11.7109375" customWidth="1"/>
    <col min="2" max="7" width="15.7109375" customWidth="1"/>
  </cols>
  <sheetData>
    <row r="2" spans="1:7" ht="15.6" x14ac:dyDescent="0.3">
      <c r="A2" s="226" t="s">
        <v>271</v>
      </c>
      <c r="B2" s="226"/>
      <c r="C2" s="226"/>
      <c r="D2" s="226"/>
      <c r="E2" s="226"/>
      <c r="F2" s="226"/>
      <c r="G2" s="226"/>
    </row>
    <row r="3" spans="1:7" x14ac:dyDescent="0.3">
      <c r="A3" s="252" t="s">
        <v>247</v>
      </c>
      <c r="B3" s="252"/>
      <c r="C3" s="252"/>
      <c r="D3" s="252"/>
      <c r="E3" s="252"/>
      <c r="F3" s="252"/>
      <c r="G3" s="252"/>
    </row>
    <row r="5" spans="1:7" ht="25.05" customHeight="1" x14ac:dyDescent="0.3">
      <c r="A5" s="230" t="s">
        <v>2</v>
      </c>
      <c r="B5" s="230"/>
      <c r="C5" s="230"/>
      <c r="D5" s="230"/>
      <c r="E5" s="230"/>
      <c r="F5" s="230"/>
      <c r="G5" s="230"/>
    </row>
    <row r="7" spans="1:7" x14ac:dyDescent="0.3">
      <c r="A7" s="235" t="s">
        <v>4</v>
      </c>
      <c r="B7" s="235" t="s">
        <v>248</v>
      </c>
      <c r="C7" s="237" t="s">
        <v>249</v>
      </c>
      <c r="D7" s="237"/>
      <c r="E7" s="237"/>
      <c r="F7" s="237"/>
      <c r="G7" s="237"/>
    </row>
    <row r="8" spans="1:7" x14ac:dyDescent="0.3">
      <c r="A8" s="235"/>
      <c r="B8" s="235"/>
      <c r="C8" s="1" t="s">
        <v>250</v>
      </c>
      <c r="D8" s="1" t="s">
        <v>251</v>
      </c>
      <c r="E8" s="1" t="s">
        <v>252</v>
      </c>
      <c r="F8" s="1" t="s">
        <v>253</v>
      </c>
      <c r="G8" s="1" t="s">
        <v>254</v>
      </c>
    </row>
    <row r="9" spans="1:7" x14ac:dyDescent="0.3">
      <c r="A9" s="253" t="s">
        <v>255</v>
      </c>
      <c r="B9" s="254"/>
      <c r="C9" s="254"/>
      <c r="D9" s="254"/>
      <c r="E9" s="254"/>
      <c r="F9" s="254"/>
      <c r="G9" s="254"/>
    </row>
    <row r="10" spans="1:7" x14ac:dyDescent="0.3">
      <c r="A10" s="2" t="s">
        <v>11</v>
      </c>
      <c r="B10" s="155">
        <v>2360</v>
      </c>
      <c r="C10" s="155">
        <v>1860</v>
      </c>
      <c r="D10" s="155">
        <v>358</v>
      </c>
      <c r="E10" s="155">
        <v>56</v>
      </c>
      <c r="F10" s="155">
        <v>21</v>
      </c>
      <c r="G10" s="155">
        <v>65</v>
      </c>
    </row>
    <row r="11" spans="1:7" x14ac:dyDescent="0.3">
      <c r="A11" s="2" t="s">
        <v>12</v>
      </c>
      <c r="B11" s="155">
        <v>65390</v>
      </c>
      <c r="C11" s="155">
        <v>62994</v>
      </c>
      <c r="D11" s="155">
        <v>371</v>
      </c>
      <c r="E11" s="155">
        <v>11</v>
      </c>
      <c r="F11" s="155">
        <v>2</v>
      </c>
      <c r="G11" s="155">
        <v>2012</v>
      </c>
    </row>
    <row r="12" spans="1:7" x14ac:dyDescent="0.3">
      <c r="A12" s="2" t="s">
        <v>13</v>
      </c>
      <c r="B12" s="155">
        <v>7251</v>
      </c>
      <c r="C12" s="155">
        <v>5263</v>
      </c>
      <c r="D12" s="155">
        <v>1465</v>
      </c>
      <c r="E12" s="155">
        <v>247</v>
      </c>
      <c r="F12" s="155">
        <v>121</v>
      </c>
      <c r="G12" s="155">
        <v>155</v>
      </c>
    </row>
    <row r="13" spans="1:7" x14ac:dyDescent="0.3">
      <c r="A13" s="2" t="s">
        <v>14</v>
      </c>
      <c r="B13" s="155">
        <v>19137</v>
      </c>
      <c r="C13" s="155">
        <v>14271</v>
      </c>
      <c r="D13" s="155">
        <v>3702</v>
      </c>
      <c r="E13" s="155">
        <v>581</v>
      </c>
      <c r="F13" s="155">
        <v>126</v>
      </c>
      <c r="G13" s="155">
        <v>457</v>
      </c>
    </row>
    <row r="14" spans="1:7" x14ac:dyDescent="0.3">
      <c r="A14" s="2" t="s">
        <v>15</v>
      </c>
      <c r="B14" s="155">
        <v>10444</v>
      </c>
      <c r="C14" s="155">
        <v>10098</v>
      </c>
      <c r="D14" s="155">
        <v>15</v>
      </c>
      <c r="E14" s="155">
        <v>0</v>
      </c>
      <c r="F14" s="155">
        <v>0</v>
      </c>
      <c r="G14" s="155">
        <v>331</v>
      </c>
    </row>
    <row r="15" spans="1:7" x14ac:dyDescent="0.3">
      <c r="A15" s="2" t="s">
        <v>16</v>
      </c>
      <c r="B15" s="155">
        <v>1283</v>
      </c>
      <c r="C15" s="155">
        <v>137</v>
      </c>
      <c r="D15" s="155">
        <v>3</v>
      </c>
      <c r="E15" s="155">
        <v>0</v>
      </c>
      <c r="F15" s="155">
        <v>0</v>
      </c>
      <c r="G15" s="155">
        <v>1143</v>
      </c>
    </row>
    <row r="16" spans="1:7" x14ac:dyDescent="0.3">
      <c r="A16" s="40" t="s">
        <v>256</v>
      </c>
      <c r="B16" s="157">
        <v>105866</v>
      </c>
      <c r="C16" s="157">
        <v>94622</v>
      </c>
      <c r="D16" s="157">
        <v>5916</v>
      </c>
      <c r="E16" s="157">
        <v>895</v>
      </c>
      <c r="F16" s="157">
        <v>270</v>
      </c>
      <c r="G16" s="157">
        <v>4163</v>
      </c>
    </row>
    <row r="17" spans="1:7" x14ac:dyDescent="0.3">
      <c r="A17" s="253" t="s">
        <v>257</v>
      </c>
      <c r="B17" s="254"/>
      <c r="C17" s="254"/>
      <c r="D17" s="254"/>
      <c r="E17" s="254"/>
      <c r="F17" s="254"/>
      <c r="G17" s="254"/>
    </row>
    <row r="18" spans="1:7" x14ac:dyDescent="0.3">
      <c r="A18" s="2" t="s">
        <v>11</v>
      </c>
      <c r="B18" s="155">
        <v>14927</v>
      </c>
      <c r="C18" s="155">
        <v>4488</v>
      </c>
      <c r="D18" s="155">
        <v>2783</v>
      </c>
      <c r="E18" s="155">
        <v>2087</v>
      </c>
      <c r="F18" s="155">
        <v>5302</v>
      </c>
      <c r="G18" s="155">
        <v>267</v>
      </c>
    </row>
    <row r="19" spans="1:7" x14ac:dyDescent="0.3">
      <c r="A19" s="2" t="s">
        <v>12</v>
      </c>
      <c r="B19" s="155">
        <v>65348</v>
      </c>
      <c r="C19" s="155">
        <v>62948</v>
      </c>
      <c r="D19" s="155">
        <v>378</v>
      </c>
      <c r="E19" s="155">
        <v>11</v>
      </c>
      <c r="F19" s="155">
        <v>2</v>
      </c>
      <c r="G19" s="155">
        <v>2009</v>
      </c>
    </row>
    <row r="20" spans="1:7" x14ac:dyDescent="0.3">
      <c r="A20" s="2" t="s">
        <v>13</v>
      </c>
      <c r="B20" s="155">
        <v>93012</v>
      </c>
      <c r="C20" s="155">
        <v>12427</v>
      </c>
      <c r="D20" s="155">
        <v>13042</v>
      </c>
      <c r="E20" s="155">
        <v>12436</v>
      </c>
      <c r="F20" s="155">
        <v>53827</v>
      </c>
      <c r="G20" s="155">
        <v>1280</v>
      </c>
    </row>
    <row r="21" spans="1:7" x14ac:dyDescent="0.3">
      <c r="A21" s="2" t="s">
        <v>14</v>
      </c>
      <c r="B21" s="155">
        <v>143846</v>
      </c>
      <c r="C21" s="155">
        <v>35476</v>
      </c>
      <c r="D21" s="155">
        <v>40970</v>
      </c>
      <c r="E21" s="155">
        <v>35194</v>
      </c>
      <c r="F21" s="155">
        <v>29364</v>
      </c>
      <c r="G21" s="155">
        <v>2842</v>
      </c>
    </row>
    <row r="22" spans="1:7" x14ac:dyDescent="0.3">
      <c r="A22" s="2" t="s">
        <v>15</v>
      </c>
      <c r="B22" s="155">
        <v>10443</v>
      </c>
      <c r="C22" s="155">
        <v>10097</v>
      </c>
      <c r="D22" s="155">
        <v>15</v>
      </c>
      <c r="E22" s="155">
        <v>0</v>
      </c>
      <c r="F22" s="155">
        <v>0</v>
      </c>
      <c r="G22" s="155">
        <v>331</v>
      </c>
    </row>
    <row r="23" spans="1:7" x14ac:dyDescent="0.3">
      <c r="A23" s="2" t="s">
        <v>16</v>
      </c>
      <c r="B23" s="155">
        <v>1283</v>
      </c>
      <c r="C23" s="155">
        <v>137</v>
      </c>
      <c r="D23" s="155">
        <v>3</v>
      </c>
      <c r="E23" s="155">
        <v>0</v>
      </c>
      <c r="F23" s="155">
        <v>0</v>
      </c>
      <c r="G23" s="155">
        <v>1143</v>
      </c>
    </row>
    <row r="24" spans="1:7" x14ac:dyDescent="0.3">
      <c r="A24" s="40" t="s">
        <v>256</v>
      </c>
      <c r="B24" s="157">
        <v>328859</v>
      </c>
      <c r="C24" s="157">
        <v>125573</v>
      </c>
      <c r="D24" s="157">
        <v>57191</v>
      </c>
      <c r="E24" s="157">
        <v>49728</v>
      </c>
      <c r="F24" s="157">
        <v>88495</v>
      </c>
      <c r="G24" s="157">
        <v>7872</v>
      </c>
    </row>
    <row r="25" spans="1:7" x14ac:dyDescent="0.3">
      <c r="A25" s="253" t="s">
        <v>258</v>
      </c>
      <c r="B25" s="254"/>
      <c r="C25" s="254"/>
      <c r="D25" s="254"/>
      <c r="E25" s="254"/>
      <c r="F25" s="254"/>
      <c r="G25" s="254"/>
    </row>
    <row r="26" spans="1:7" x14ac:dyDescent="0.3">
      <c r="A26" s="2" t="s">
        <v>11</v>
      </c>
      <c r="B26" s="156">
        <v>6721176.5599999996</v>
      </c>
      <c r="C26" s="156">
        <v>2350322.65</v>
      </c>
      <c r="D26" s="156">
        <v>1648762.85</v>
      </c>
      <c r="E26" s="156">
        <v>891832.44</v>
      </c>
      <c r="F26" s="156">
        <v>1736634.95</v>
      </c>
      <c r="G26" s="156">
        <v>93623.67</v>
      </c>
    </row>
    <row r="27" spans="1:7" x14ac:dyDescent="0.3">
      <c r="A27" s="2" t="s">
        <v>12</v>
      </c>
      <c r="B27" s="156">
        <v>51374533.369999997</v>
      </c>
      <c r="C27" s="156">
        <v>49541290.049999997</v>
      </c>
      <c r="D27" s="156">
        <v>263483.28999999998</v>
      </c>
      <c r="E27" s="156">
        <v>7590</v>
      </c>
      <c r="F27" s="156">
        <v>1110</v>
      </c>
      <c r="G27" s="156">
        <v>1561060.03</v>
      </c>
    </row>
    <row r="28" spans="1:7" x14ac:dyDescent="0.3">
      <c r="A28" s="2" t="s">
        <v>13</v>
      </c>
      <c r="B28" s="156">
        <v>26507983.579999998</v>
      </c>
      <c r="C28" s="156">
        <v>7928450.0700000003</v>
      </c>
      <c r="D28" s="156">
        <v>8297244.8300000001</v>
      </c>
      <c r="E28" s="156">
        <v>4324125.03</v>
      </c>
      <c r="F28" s="156">
        <v>5325476.88</v>
      </c>
      <c r="G28" s="156">
        <v>632686.77</v>
      </c>
    </row>
    <row r="29" spans="1:7" x14ac:dyDescent="0.3">
      <c r="A29" s="2" t="s">
        <v>14</v>
      </c>
      <c r="B29" s="156">
        <v>84013936.459999993</v>
      </c>
      <c r="C29" s="156">
        <v>21775040.18</v>
      </c>
      <c r="D29" s="156">
        <v>25301199.18</v>
      </c>
      <c r="E29" s="156">
        <v>19780509.809999999</v>
      </c>
      <c r="F29" s="156">
        <v>15369760.33</v>
      </c>
      <c r="G29" s="156">
        <v>1787426.96</v>
      </c>
    </row>
    <row r="30" spans="1:7" x14ac:dyDescent="0.3">
      <c r="A30" s="2" t="s">
        <v>15</v>
      </c>
      <c r="B30" s="156">
        <v>3655661.3</v>
      </c>
      <c r="C30" s="156">
        <v>3534630.68</v>
      </c>
      <c r="D30" s="156">
        <v>5256.7</v>
      </c>
      <c r="E30" s="156">
        <v>0</v>
      </c>
      <c r="F30" s="156">
        <v>0</v>
      </c>
      <c r="G30" s="156">
        <v>115773.92</v>
      </c>
    </row>
    <row r="31" spans="1:7" x14ac:dyDescent="0.3">
      <c r="A31" s="2" t="s">
        <v>16</v>
      </c>
      <c r="B31" s="156">
        <v>449587.35</v>
      </c>
      <c r="C31" s="156">
        <v>47825.37</v>
      </c>
      <c r="D31" s="156">
        <v>1080</v>
      </c>
      <c r="E31" s="156">
        <v>0</v>
      </c>
      <c r="F31" s="156">
        <v>0</v>
      </c>
      <c r="G31" s="156">
        <v>400681.98</v>
      </c>
    </row>
    <row r="32" spans="1:7" x14ac:dyDescent="0.3">
      <c r="A32" s="40" t="s">
        <v>256</v>
      </c>
      <c r="B32" s="158">
        <v>172722878.62</v>
      </c>
      <c r="C32" s="158">
        <v>85177559</v>
      </c>
      <c r="D32" s="158">
        <v>35517026.850000001</v>
      </c>
      <c r="E32" s="158">
        <v>25004057.280000001</v>
      </c>
      <c r="F32" s="158">
        <v>22432982.16</v>
      </c>
      <c r="G32" s="158">
        <v>4591253.33</v>
      </c>
    </row>
    <row r="34" spans="1:3" x14ac:dyDescent="0.3">
      <c r="A34" s="231" t="str">
        <f>HYPERLINK("#'Vysvetlivky'!A2", "Vysvetlivky ku kategóriám veľkosti podniku")</f>
        <v>Vysvetlivky ku kategóriám veľkosti podniku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42578125" defaultRowHeight="13.2" x14ac:dyDescent="0.3"/>
  <cols>
    <col min="1" max="1" width="11.7109375" customWidth="1"/>
    <col min="2" max="7" width="15.7109375" customWidth="1"/>
  </cols>
  <sheetData>
    <row r="2" spans="1:7" ht="15.6" x14ac:dyDescent="0.3">
      <c r="A2" s="226" t="s">
        <v>272</v>
      </c>
      <c r="B2" s="226"/>
      <c r="C2" s="226"/>
      <c r="D2" s="226"/>
      <c r="E2" s="226"/>
      <c r="F2" s="226"/>
      <c r="G2" s="226"/>
    </row>
    <row r="3" spans="1:7" x14ac:dyDescent="0.3">
      <c r="A3" s="252" t="s">
        <v>247</v>
      </c>
      <c r="B3" s="252"/>
      <c r="C3" s="252"/>
      <c r="D3" s="252"/>
      <c r="E3" s="252"/>
      <c r="F3" s="252"/>
      <c r="G3" s="252"/>
    </row>
    <row r="5" spans="1:7" ht="25.05" customHeight="1" x14ac:dyDescent="0.3">
      <c r="A5" s="230" t="s">
        <v>2</v>
      </c>
      <c r="B5" s="230"/>
      <c r="C5" s="230"/>
      <c r="D5" s="230"/>
      <c r="E5" s="230"/>
      <c r="F5" s="230"/>
      <c r="G5" s="230"/>
    </row>
    <row r="7" spans="1:7" x14ac:dyDescent="0.3">
      <c r="A7" s="235" t="s">
        <v>4</v>
      </c>
      <c r="B7" s="235" t="s">
        <v>248</v>
      </c>
      <c r="C7" s="237" t="s">
        <v>249</v>
      </c>
      <c r="D7" s="237"/>
      <c r="E7" s="237"/>
      <c r="F7" s="237"/>
      <c r="G7" s="237"/>
    </row>
    <row r="8" spans="1:7" x14ac:dyDescent="0.3">
      <c r="A8" s="235"/>
      <c r="B8" s="235"/>
      <c r="C8" s="1" t="s">
        <v>250</v>
      </c>
      <c r="D8" s="1" t="s">
        <v>251</v>
      </c>
      <c r="E8" s="1" t="s">
        <v>252</v>
      </c>
      <c r="F8" s="1" t="s">
        <v>253</v>
      </c>
      <c r="G8" s="1" t="s">
        <v>254</v>
      </c>
    </row>
    <row r="9" spans="1:7" x14ac:dyDescent="0.3">
      <c r="A9" s="253" t="s">
        <v>255</v>
      </c>
      <c r="B9" s="254"/>
      <c r="C9" s="254"/>
      <c r="D9" s="254"/>
      <c r="E9" s="254"/>
      <c r="F9" s="254"/>
      <c r="G9" s="254"/>
    </row>
    <row r="10" spans="1:7" x14ac:dyDescent="0.3">
      <c r="A10" s="2" t="s">
        <v>11</v>
      </c>
      <c r="B10" s="159">
        <v>434</v>
      </c>
      <c r="C10" s="159">
        <v>336</v>
      </c>
      <c r="D10" s="159">
        <v>70</v>
      </c>
      <c r="E10" s="159">
        <v>10</v>
      </c>
      <c r="F10" s="159">
        <v>3</v>
      </c>
      <c r="G10" s="159">
        <v>15</v>
      </c>
    </row>
    <row r="11" spans="1:7" x14ac:dyDescent="0.3">
      <c r="A11" s="2" t="s">
        <v>12</v>
      </c>
      <c r="B11" s="159">
        <v>50241</v>
      </c>
      <c r="C11" s="159">
        <v>48505</v>
      </c>
      <c r="D11" s="159">
        <v>224</v>
      </c>
      <c r="E11" s="159">
        <v>5</v>
      </c>
      <c r="F11" s="159">
        <v>1</v>
      </c>
      <c r="G11" s="159">
        <v>1506</v>
      </c>
    </row>
    <row r="12" spans="1:7" x14ac:dyDescent="0.3">
      <c r="A12" s="2" t="s">
        <v>13</v>
      </c>
      <c r="B12" s="159">
        <v>3942</v>
      </c>
      <c r="C12" s="159">
        <v>2837</v>
      </c>
      <c r="D12" s="159">
        <v>816</v>
      </c>
      <c r="E12" s="159">
        <v>134</v>
      </c>
      <c r="F12" s="159">
        <v>64</v>
      </c>
      <c r="G12" s="159">
        <v>91</v>
      </c>
    </row>
    <row r="13" spans="1:7" x14ac:dyDescent="0.3">
      <c r="A13" s="2" t="s">
        <v>14</v>
      </c>
      <c r="B13" s="159">
        <v>10052</v>
      </c>
      <c r="C13" s="159">
        <v>7524</v>
      </c>
      <c r="D13" s="159">
        <v>1916</v>
      </c>
      <c r="E13" s="159">
        <v>310</v>
      </c>
      <c r="F13" s="159">
        <v>66</v>
      </c>
      <c r="G13" s="159">
        <v>236</v>
      </c>
    </row>
    <row r="14" spans="1:7" x14ac:dyDescent="0.3">
      <c r="A14" s="2" t="s">
        <v>15</v>
      </c>
      <c r="B14" s="159">
        <v>7246</v>
      </c>
      <c r="C14" s="159">
        <v>7000</v>
      </c>
      <c r="D14" s="159">
        <v>13</v>
      </c>
      <c r="E14" s="159">
        <v>0</v>
      </c>
      <c r="F14" s="159">
        <v>0</v>
      </c>
      <c r="G14" s="159">
        <v>233</v>
      </c>
    </row>
    <row r="15" spans="1:7" x14ac:dyDescent="0.3">
      <c r="A15" s="2" t="s">
        <v>16</v>
      </c>
      <c r="B15" s="159">
        <v>957</v>
      </c>
      <c r="C15" s="159">
        <v>102</v>
      </c>
      <c r="D15" s="159">
        <v>2</v>
      </c>
      <c r="E15" s="159">
        <v>0</v>
      </c>
      <c r="F15" s="159">
        <v>0</v>
      </c>
      <c r="G15" s="159">
        <v>853</v>
      </c>
    </row>
    <row r="16" spans="1:7" x14ac:dyDescent="0.3">
      <c r="A16" s="40" t="s">
        <v>256</v>
      </c>
      <c r="B16" s="161">
        <v>72872</v>
      </c>
      <c r="C16" s="161">
        <v>66304</v>
      </c>
      <c r="D16" s="161">
        <v>3041</v>
      </c>
      <c r="E16" s="161">
        <v>459</v>
      </c>
      <c r="F16" s="161">
        <v>134</v>
      </c>
      <c r="G16" s="161">
        <v>2934</v>
      </c>
    </row>
    <row r="17" spans="1:7" x14ac:dyDescent="0.3">
      <c r="A17" s="253" t="s">
        <v>257</v>
      </c>
      <c r="B17" s="254"/>
      <c r="C17" s="254"/>
      <c r="D17" s="254"/>
      <c r="E17" s="254"/>
      <c r="F17" s="254"/>
      <c r="G17" s="254"/>
    </row>
    <row r="18" spans="1:7" x14ac:dyDescent="0.3">
      <c r="A18" s="2" t="s">
        <v>11</v>
      </c>
      <c r="B18" s="159">
        <v>3963</v>
      </c>
      <c r="C18" s="159">
        <v>736</v>
      </c>
      <c r="D18" s="159">
        <v>584</v>
      </c>
      <c r="E18" s="159">
        <v>423</v>
      </c>
      <c r="F18" s="159">
        <v>2194</v>
      </c>
      <c r="G18" s="159">
        <v>26</v>
      </c>
    </row>
    <row r="19" spans="1:7" x14ac:dyDescent="0.3">
      <c r="A19" s="2" t="s">
        <v>12</v>
      </c>
      <c r="B19" s="159">
        <v>50218</v>
      </c>
      <c r="C19" s="159">
        <v>48482</v>
      </c>
      <c r="D19" s="159">
        <v>224</v>
      </c>
      <c r="E19" s="159">
        <v>5</v>
      </c>
      <c r="F19" s="159">
        <v>1</v>
      </c>
      <c r="G19" s="159">
        <v>1506</v>
      </c>
    </row>
    <row r="20" spans="1:7" x14ac:dyDescent="0.3">
      <c r="A20" s="2" t="s">
        <v>13</v>
      </c>
      <c r="B20" s="159">
        <v>46250</v>
      </c>
      <c r="C20" s="159">
        <v>6835</v>
      </c>
      <c r="D20" s="159">
        <v>7318</v>
      </c>
      <c r="E20" s="159">
        <v>6954</v>
      </c>
      <c r="F20" s="159">
        <v>24627</v>
      </c>
      <c r="G20" s="159">
        <v>516</v>
      </c>
    </row>
    <row r="21" spans="1:7" x14ac:dyDescent="0.3">
      <c r="A21" s="2" t="s">
        <v>14</v>
      </c>
      <c r="B21" s="159">
        <v>81412</v>
      </c>
      <c r="C21" s="159">
        <v>18307</v>
      </c>
      <c r="D21" s="159">
        <v>21768</v>
      </c>
      <c r="E21" s="159">
        <v>18918</v>
      </c>
      <c r="F21" s="159">
        <v>20755</v>
      </c>
      <c r="G21" s="159">
        <v>1664</v>
      </c>
    </row>
    <row r="22" spans="1:7" x14ac:dyDescent="0.3">
      <c r="A22" s="2" t="s">
        <v>15</v>
      </c>
      <c r="B22" s="159">
        <v>7245</v>
      </c>
      <c r="C22" s="159">
        <v>6999</v>
      </c>
      <c r="D22" s="159">
        <v>13</v>
      </c>
      <c r="E22" s="159">
        <v>0</v>
      </c>
      <c r="F22" s="159">
        <v>0</v>
      </c>
      <c r="G22" s="159">
        <v>233</v>
      </c>
    </row>
    <row r="23" spans="1:7" x14ac:dyDescent="0.3">
      <c r="A23" s="2" t="s">
        <v>16</v>
      </c>
      <c r="B23" s="159">
        <v>957</v>
      </c>
      <c r="C23" s="159">
        <v>102</v>
      </c>
      <c r="D23" s="159">
        <v>2</v>
      </c>
      <c r="E23" s="159">
        <v>0</v>
      </c>
      <c r="F23" s="159">
        <v>0</v>
      </c>
      <c r="G23" s="159">
        <v>853</v>
      </c>
    </row>
    <row r="24" spans="1:7" x14ac:dyDescent="0.3">
      <c r="A24" s="40" t="s">
        <v>256</v>
      </c>
      <c r="B24" s="161">
        <v>190045</v>
      </c>
      <c r="C24" s="161">
        <v>81461</v>
      </c>
      <c r="D24" s="161">
        <v>29909</v>
      </c>
      <c r="E24" s="161">
        <v>26300</v>
      </c>
      <c r="F24" s="161">
        <v>47577</v>
      </c>
      <c r="G24" s="161">
        <v>4798</v>
      </c>
    </row>
    <row r="25" spans="1:7" x14ac:dyDescent="0.3">
      <c r="A25" s="253" t="s">
        <v>258</v>
      </c>
      <c r="B25" s="254"/>
      <c r="C25" s="254"/>
      <c r="D25" s="254"/>
      <c r="E25" s="254"/>
      <c r="F25" s="254"/>
      <c r="G25" s="254"/>
    </row>
    <row r="26" spans="1:7" x14ac:dyDescent="0.3">
      <c r="A26" s="2" t="s">
        <v>11</v>
      </c>
      <c r="B26" s="160">
        <v>984866.12</v>
      </c>
      <c r="C26" s="160">
        <v>478243.69</v>
      </c>
      <c r="D26" s="160">
        <v>386382.13</v>
      </c>
      <c r="E26" s="160">
        <v>56712.95</v>
      </c>
      <c r="F26" s="160">
        <v>47080.39</v>
      </c>
      <c r="G26" s="160">
        <v>16446.96</v>
      </c>
    </row>
    <row r="27" spans="1:7" x14ac:dyDescent="0.3">
      <c r="A27" s="2" t="s">
        <v>12</v>
      </c>
      <c r="B27" s="160">
        <v>38926507.600000001</v>
      </c>
      <c r="C27" s="160">
        <v>37628573.560000002</v>
      </c>
      <c r="D27" s="160">
        <v>149331.91</v>
      </c>
      <c r="E27" s="160">
        <v>3450</v>
      </c>
      <c r="F27" s="160">
        <v>870</v>
      </c>
      <c r="G27" s="160">
        <v>1144282.1299999999</v>
      </c>
    </row>
    <row r="28" spans="1:7" x14ac:dyDescent="0.3">
      <c r="A28" s="2" t="s">
        <v>13</v>
      </c>
      <c r="B28" s="160">
        <v>16305511.43</v>
      </c>
      <c r="C28" s="160">
        <v>4629926.79</v>
      </c>
      <c r="D28" s="160">
        <v>4795551.55</v>
      </c>
      <c r="E28" s="160">
        <v>2264888.0499999998</v>
      </c>
      <c r="F28" s="160">
        <v>4418770.29</v>
      </c>
      <c r="G28" s="160">
        <v>196374.75</v>
      </c>
    </row>
    <row r="29" spans="1:7" x14ac:dyDescent="0.3">
      <c r="A29" s="2" t="s">
        <v>14</v>
      </c>
      <c r="B29" s="160">
        <v>45200634.210000001</v>
      </c>
      <c r="C29" s="160">
        <v>11154297.16</v>
      </c>
      <c r="D29" s="160">
        <v>12909234.92</v>
      </c>
      <c r="E29" s="160">
        <v>10377951.6</v>
      </c>
      <c r="F29" s="160">
        <v>9796378.2799999993</v>
      </c>
      <c r="G29" s="160">
        <v>962772.25</v>
      </c>
    </row>
    <row r="30" spans="1:7" x14ac:dyDescent="0.3">
      <c r="A30" s="2" t="s">
        <v>15</v>
      </c>
      <c r="B30" s="160">
        <v>2532209.59</v>
      </c>
      <c r="C30" s="160">
        <v>2445941.21</v>
      </c>
      <c r="D30" s="160">
        <v>4131.63</v>
      </c>
      <c r="E30" s="160">
        <v>0</v>
      </c>
      <c r="F30" s="160">
        <v>0</v>
      </c>
      <c r="G30" s="160">
        <v>82136.75</v>
      </c>
    </row>
    <row r="31" spans="1:7" x14ac:dyDescent="0.3">
      <c r="A31" s="2" t="s">
        <v>16</v>
      </c>
      <c r="B31" s="160">
        <v>336460.76</v>
      </c>
      <c r="C31" s="160">
        <v>35639.699999999997</v>
      </c>
      <c r="D31" s="160">
        <v>720</v>
      </c>
      <c r="E31" s="160">
        <v>0</v>
      </c>
      <c r="F31" s="160">
        <v>0</v>
      </c>
      <c r="G31" s="160">
        <v>300101.06</v>
      </c>
    </row>
    <row r="32" spans="1:7" x14ac:dyDescent="0.3">
      <c r="A32" s="40" t="s">
        <v>256</v>
      </c>
      <c r="B32" s="162">
        <v>104286189.70999999</v>
      </c>
      <c r="C32" s="162">
        <v>56372622.109999999</v>
      </c>
      <c r="D32" s="162">
        <v>18245352.140000001</v>
      </c>
      <c r="E32" s="162">
        <v>12703002.6</v>
      </c>
      <c r="F32" s="162">
        <v>14263098.960000001</v>
      </c>
      <c r="G32" s="162">
        <v>2702113.9</v>
      </c>
    </row>
    <row r="34" spans="1:3" x14ac:dyDescent="0.3">
      <c r="A34" s="231" t="str">
        <f>HYPERLINK("#'Vysvetlivky'!A2", "Vysvetlivky ku kategóriám veľkosti podniku")</f>
        <v>Vysvetlivky ku kategóriám veľkosti podniku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42578125" defaultRowHeight="13.2" x14ac:dyDescent="0.3"/>
  <cols>
    <col min="1" max="1" width="10.7109375" customWidth="1"/>
    <col min="2" max="24" width="15.7109375" customWidth="1"/>
  </cols>
  <sheetData>
    <row r="2" spans="1:24" ht="15.6" x14ac:dyDescent="0.3">
      <c r="A2" s="226" t="s">
        <v>246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4" x14ac:dyDescent="0.3">
      <c r="A3" s="252" t="s">
        <v>274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</row>
    <row r="5" spans="1:24" x14ac:dyDescent="0.3">
      <c r="A5" s="230" t="s">
        <v>2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</row>
    <row r="7" spans="1:24" x14ac:dyDescent="0.3">
      <c r="A7" s="235" t="s">
        <v>4</v>
      </c>
      <c r="B7" s="235" t="s">
        <v>248</v>
      </c>
      <c r="C7" s="237" t="s">
        <v>275</v>
      </c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</row>
    <row r="8" spans="1:24" x14ac:dyDescent="0.3">
      <c r="A8" s="235"/>
      <c r="B8" s="235"/>
      <c r="C8" s="1" t="s">
        <v>276</v>
      </c>
      <c r="D8" s="1" t="s">
        <v>277</v>
      </c>
      <c r="E8" s="1" t="s">
        <v>278</v>
      </c>
      <c r="F8" s="1" t="s">
        <v>279</v>
      </c>
      <c r="G8" s="1" t="s">
        <v>280</v>
      </c>
      <c r="H8" s="1" t="s">
        <v>281</v>
      </c>
      <c r="I8" s="1" t="s">
        <v>282</v>
      </c>
      <c r="J8" s="1" t="s">
        <v>283</v>
      </c>
      <c r="K8" s="1" t="s">
        <v>284</v>
      </c>
      <c r="L8" s="1" t="s">
        <v>285</v>
      </c>
      <c r="M8" s="1" t="s">
        <v>286</v>
      </c>
      <c r="N8" s="1" t="s">
        <v>287</v>
      </c>
      <c r="O8" s="1" t="s">
        <v>288</v>
      </c>
      <c r="P8" s="1" t="s">
        <v>289</v>
      </c>
      <c r="Q8" s="1" t="s">
        <v>290</v>
      </c>
      <c r="R8" s="1" t="s">
        <v>291</v>
      </c>
      <c r="S8" s="1" t="s">
        <v>292</v>
      </c>
      <c r="T8" s="1" t="s">
        <v>293</v>
      </c>
      <c r="U8" s="1" t="s">
        <v>294</v>
      </c>
      <c r="V8" s="1" t="s">
        <v>295</v>
      </c>
      <c r="W8" s="1" t="s">
        <v>296</v>
      </c>
      <c r="X8" s="1" t="s">
        <v>297</v>
      </c>
    </row>
    <row r="9" spans="1:24" x14ac:dyDescent="0.3">
      <c r="A9" s="253" t="s">
        <v>255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</row>
    <row r="10" spans="1:24" x14ac:dyDescent="0.3">
      <c r="A10" s="2" t="s">
        <v>11</v>
      </c>
      <c r="B10" s="163">
        <v>13693</v>
      </c>
      <c r="C10" s="163">
        <v>76</v>
      </c>
      <c r="D10" s="163">
        <v>2</v>
      </c>
      <c r="E10" s="163">
        <v>665</v>
      </c>
      <c r="F10" s="163">
        <v>7</v>
      </c>
      <c r="G10" s="163">
        <v>22</v>
      </c>
      <c r="H10" s="163">
        <v>412</v>
      </c>
      <c r="I10" s="163">
        <v>4904</v>
      </c>
      <c r="J10" s="163">
        <v>385</v>
      </c>
      <c r="K10" s="163">
        <v>3337</v>
      </c>
      <c r="L10" s="163">
        <v>125</v>
      </c>
      <c r="M10" s="163">
        <v>66</v>
      </c>
      <c r="N10" s="163">
        <v>219</v>
      </c>
      <c r="O10" s="163">
        <v>828</v>
      </c>
      <c r="P10" s="163">
        <v>590</v>
      </c>
      <c r="Q10" s="163">
        <v>6</v>
      </c>
      <c r="R10" s="163">
        <v>373</v>
      </c>
      <c r="S10" s="163">
        <v>210</v>
      </c>
      <c r="T10" s="163">
        <v>478</v>
      </c>
      <c r="U10" s="163">
        <v>973</v>
      </c>
      <c r="V10" s="163">
        <v>0</v>
      </c>
      <c r="W10" s="163">
        <v>0</v>
      </c>
      <c r="X10" s="163">
        <v>15</v>
      </c>
    </row>
    <row r="11" spans="1:24" x14ac:dyDescent="0.3">
      <c r="A11" s="2" t="s">
        <v>12</v>
      </c>
      <c r="B11" s="163">
        <v>39593</v>
      </c>
      <c r="C11" s="163">
        <v>650</v>
      </c>
      <c r="D11" s="163">
        <v>1</v>
      </c>
      <c r="E11" s="163">
        <v>4276</v>
      </c>
      <c r="F11" s="163">
        <v>4</v>
      </c>
      <c r="G11" s="163">
        <v>22</v>
      </c>
      <c r="H11" s="163">
        <v>5772</v>
      </c>
      <c r="I11" s="163">
        <v>9339</v>
      </c>
      <c r="J11" s="163">
        <v>1598</v>
      </c>
      <c r="K11" s="163">
        <v>3716</v>
      </c>
      <c r="L11" s="163">
        <v>856</v>
      </c>
      <c r="M11" s="163">
        <v>580</v>
      </c>
      <c r="N11" s="163">
        <v>214</v>
      </c>
      <c r="O11" s="163">
        <v>3882</v>
      </c>
      <c r="P11" s="163">
        <v>1491</v>
      </c>
      <c r="Q11" s="163">
        <v>24</v>
      </c>
      <c r="R11" s="163">
        <v>1024</v>
      </c>
      <c r="S11" s="163">
        <v>460</v>
      </c>
      <c r="T11" s="163">
        <v>955</v>
      </c>
      <c r="U11" s="163">
        <v>4664</v>
      </c>
      <c r="V11" s="163">
        <v>2</v>
      </c>
      <c r="W11" s="163">
        <v>1</v>
      </c>
      <c r="X11" s="163">
        <v>62</v>
      </c>
    </row>
    <row r="12" spans="1:24" x14ac:dyDescent="0.3">
      <c r="A12" s="2" t="s">
        <v>13</v>
      </c>
      <c r="B12" s="163">
        <v>2648</v>
      </c>
      <c r="C12" s="163">
        <v>42</v>
      </c>
      <c r="D12" s="163">
        <v>3</v>
      </c>
      <c r="E12" s="163">
        <v>329</v>
      </c>
      <c r="F12" s="163">
        <v>3</v>
      </c>
      <c r="G12" s="163">
        <v>6</v>
      </c>
      <c r="H12" s="163">
        <v>245</v>
      </c>
      <c r="I12" s="163">
        <v>644</v>
      </c>
      <c r="J12" s="163">
        <v>146</v>
      </c>
      <c r="K12" s="163">
        <v>219</v>
      </c>
      <c r="L12" s="163">
        <v>61</v>
      </c>
      <c r="M12" s="163">
        <v>17</v>
      </c>
      <c r="N12" s="163">
        <v>68</v>
      </c>
      <c r="O12" s="163">
        <v>296</v>
      </c>
      <c r="P12" s="163">
        <v>185</v>
      </c>
      <c r="Q12" s="163">
        <v>3</v>
      </c>
      <c r="R12" s="163">
        <v>31</v>
      </c>
      <c r="S12" s="163">
        <v>247</v>
      </c>
      <c r="T12" s="163">
        <v>50</v>
      </c>
      <c r="U12" s="163">
        <v>52</v>
      </c>
      <c r="V12" s="163">
        <v>0</v>
      </c>
      <c r="W12" s="163">
        <v>0</v>
      </c>
      <c r="X12" s="163">
        <v>1</v>
      </c>
    </row>
    <row r="13" spans="1:24" x14ac:dyDescent="0.3">
      <c r="A13" s="2" t="s">
        <v>14</v>
      </c>
      <c r="B13" s="163">
        <v>12589</v>
      </c>
      <c r="C13" s="163">
        <v>192</v>
      </c>
      <c r="D13" s="163">
        <v>18</v>
      </c>
      <c r="E13" s="163">
        <v>1739</v>
      </c>
      <c r="F13" s="163">
        <v>2</v>
      </c>
      <c r="G13" s="163">
        <v>60</v>
      </c>
      <c r="H13" s="163">
        <v>1110</v>
      </c>
      <c r="I13" s="163">
        <v>3247</v>
      </c>
      <c r="J13" s="163">
        <v>775</v>
      </c>
      <c r="K13" s="163">
        <v>1116</v>
      </c>
      <c r="L13" s="163">
        <v>401</v>
      </c>
      <c r="M13" s="163">
        <v>51</v>
      </c>
      <c r="N13" s="163">
        <v>236</v>
      </c>
      <c r="O13" s="163">
        <v>1293</v>
      </c>
      <c r="P13" s="163">
        <v>645</v>
      </c>
      <c r="Q13" s="163">
        <v>5</v>
      </c>
      <c r="R13" s="163">
        <v>136</v>
      </c>
      <c r="S13" s="163">
        <v>1138</v>
      </c>
      <c r="T13" s="163">
        <v>152</v>
      </c>
      <c r="U13" s="163">
        <v>262</v>
      </c>
      <c r="V13" s="163">
        <v>0</v>
      </c>
      <c r="W13" s="163">
        <v>0</v>
      </c>
      <c r="X13" s="163">
        <v>11</v>
      </c>
    </row>
    <row r="14" spans="1:24" x14ac:dyDescent="0.3">
      <c r="A14" s="2" t="s">
        <v>15</v>
      </c>
      <c r="B14" s="163">
        <v>10580</v>
      </c>
      <c r="C14" s="163">
        <v>132</v>
      </c>
      <c r="D14" s="163">
        <v>1</v>
      </c>
      <c r="E14" s="163">
        <v>707</v>
      </c>
      <c r="F14" s="163">
        <v>0</v>
      </c>
      <c r="G14" s="163">
        <v>6</v>
      </c>
      <c r="H14" s="163">
        <v>1566</v>
      </c>
      <c r="I14" s="163">
        <v>1389</v>
      </c>
      <c r="J14" s="163">
        <v>586</v>
      </c>
      <c r="K14" s="163">
        <v>303</v>
      </c>
      <c r="L14" s="163">
        <v>190</v>
      </c>
      <c r="M14" s="163">
        <v>88</v>
      </c>
      <c r="N14" s="163">
        <v>46</v>
      </c>
      <c r="O14" s="163">
        <v>759</v>
      </c>
      <c r="P14" s="163">
        <v>370</v>
      </c>
      <c r="Q14" s="163">
        <v>1</v>
      </c>
      <c r="R14" s="163">
        <v>246</v>
      </c>
      <c r="S14" s="163">
        <v>48</v>
      </c>
      <c r="T14" s="163">
        <v>463</v>
      </c>
      <c r="U14" s="163">
        <v>3652</v>
      </c>
      <c r="V14" s="163">
        <v>0</v>
      </c>
      <c r="W14" s="163">
        <v>0</v>
      </c>
      <c r="X14" s="163">
        <v>27</v>
      </c>
    </row>
    <row r="15" spans="1:24" x14ac:dyDescent="0.3">
      <c r="A15" s="2" t="s">
        <v>16</v>
      </c>
      <c r="B15" s="163">
        <v>967</v>
      </c>
      <c r="C15" s="163">
        <v>3</v>
      </c>
      <c r="D15" s="163">
        <v>0</v>
      </c>
      <c r="E15" s="163">
        <v>32</v>
      </c>
      <c r="F15" s="163">
        <v>0</v>
      </c>
      <c r="G15" s="163">
        <v>1</v>
      </c>
      <c r="H15" s="163">
        <v>28</v>
      </c>
      <c r="I15" s="163">
        <v>91</v>
      </c>
      <c r="J15" s="163">
        <v>18</v>
      </c>
      <c r="K15" s="163">
        <v>33</v>
      </c>
      <c r="L15" s="163">
        <v>22</v>
      </c>
      <c r="M15" s="163">
        <v>2</v>
      </c>
      <c r="N15" s="163">
        <v>18</v>
      </c>
      <c r="O15" s="163">
        <v>60</v>
      </c>
      <c r="P15" s="163">
        <v>62</v>
      </c>
      <c r="Q15" s="163">
        <v>0</v>
      </c>
      <c r="R15" s="163">
        <v>16</v>
      </c>
      <c r="S15" s="163">
        <v>2</v>
      </c>
      <c r="T15" s="163">
        <v>16</v>
      </c>
      <c r="U15" s="163">
        <v>31</v>
      </c>
      <c r="V15" s="163">
        <v>0</v>
      </c>
      <c r="W15" s="163">
        <v>0</v>
      </c>
      <c r="X15" s="163">
        <v>532</v>
      </c>
    </row>
    <row r="16" spans="1:24" x14ac:dyDescent="0.3">
      <c r="A16" s="40" t="s">
        <v>256</v>
      </c>
      <c r="B16" s="165">
        <v>80070</v>
      </c>
      <c r="C16" s="165">
        <v>1095</v>
      </c>
      <c r="D16" s="165">
        <v>25</v>
      </c>
      <c r="E16" s="165">
        <v>7748</v>
      </c>
      <c r="F16" s="165">
        <v>16</v>
      </c>
      <c r="G16" s="165">
        <v>117</v>
      </c>
      <c r="H16" s="165">
        <v>9133</v>
      </c>
      <c r="I16" s="165">
        <v>19614</v>
      </c>
      <c r="J16" s="165">
        <v>3508</v>
      </c>
      <c r="K16" s="165">
        <v>8724</v>
      </c>
      <c r="L16" s="165">
        <v>1655</v>
      </c>
      <c r="M16" s="165">
        <v>804</v>
      </c>
      <c r="N16" s="165">
        <v>801</v>
      </c>
      <c r="O16" s="165">
        <v>7118</v>
      </c>
      <c r="P16" s="165">
        <v>3343</v>
      </c>
      <c r="Q16" s="165">
        <v>39</v>
      </c>
      <c r="R16" s="165">
        <v>1826</v>
      </c>
      <c r="S16" s="165">
        <v>2105</v>
      </c>
      <c r="T16" s="165">
        <v>2114</v>
      </c>
      <c r="U16" s="165">
        <v>9634</v>
      </c>
      <c r="V16" s="165">
        <v>2</v>
      </c>
      <c r="W16" s="165">
        <v>1</v>
      </c>
      <c r="X16" s="165">
        <v>648</v>
      </c>
    </row>
    <row r="17" spans="1:24" x14ac:dyDescent="0.3">
      <c r="A17" s="253" t="s">
        <v>257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</row>
    <row r="18" spans="1:24" x14ac:dyDescent="0.3">
      <c r="A18" s="2" t="s">
        <v>11</v>
      </c>
      <c r="B18" s="163">
        <v>65586</v>
      </c>
      <c r="C18" s="163">
        <v>243</v>
      </c>
      <c r="D18" s="163">
        <v>33</v>
      </c>
      <c r="E18" s="163">
        <v>2248</v>
      </c>
      <c r="F18" s="163">
        <v>47</v>
      </c>
      <c r="G18" s="163">
        <v>77</v>
      </c>
      <c r="H18" s="163">
        <v>1218</v>
      </c>
      <c r="I18" s="163">
        <v>26065</v>
      </c>
      <c r="J18" s="163">
        <v>2405</v>
      </c>
      <c r="K18" s="163">
        <v>17031</v>
      </c>
      <c r="L18" s="163">
        <v>498</v>
      </c>
      <c r="M18" s="163">
        <v>261</v>
      </c>
      <c r="N18" s="163">
        <v>1027</v>
      </c>
      <c r="O18" s="163">
        <v>2924</v>
      </c>
      <c r="P18" s="163">
        <v>2613</v>
      </c>
      <c r="Q18" s="163">
        <v>17</v>
      </c>
      <c r="R18" s="163">
        <v>1599</v>
      </c>
      <c r="S18" s="163">
        <v>691</v>
      </c>
      <c r="T18" s="163">
        <v>4028</v>
      </c>
      <c r="U18" s="163">
        <v>2516</v>
      </c>
      <c r="V18" s="163">
        <v>0</v>
      </c>
      <c r="W18" s="163">
        <v>0</v>
      </c>
      <c r="X18" s="163">
        <v>45</v>
      </c>
    </row>
    <row r="19" spans="1:24" x14ac:dyDescent="0.3">
      <c r="A19" s="2" t="s">
        <v>12</v>
      </c>
      <c r="B19" s="163">
        <v>39576</v>
      </c>
      <c r="C19" s="163">
        <v>650</v>
      </c>
      <c r="D19" s="163">
        <v>1</v>
      </c>
      <c r="E19" s="163">
        <v>4289</v>
      </c>
      <c r="F19" s="163">
        <v>4</v>
      </c>
      <c r="G19" s="163">
        <v>22</v>
      </c>
      <c r="H19" s="163">
        <v>5766</v>
      </c>
      <c r="I19" s="163">
        <v>9331</v>
      </c>
      <c r="J19" s="163">
        <v>1596</v>
      </c>
      <c r="K19" s="163">
        <v>3711</v>
      </c>
      <c r="L19" s="163">
        <v>856</v>
      </c>
      <c r="M19" s="163">
        <v>578</v>
      </c>
      <c r="N19" s="163">
        <v>214</v>
      </c>
      <c r="O19" s="163">
        <v>3879</v>
      </c>
      <c r="P19" s="163">
        <v>1490</v>
      </c>
      <c r="Q19" s="163">
        <v>24</v>
      </c>
      <c r="R19" s="163">
        <v>1024</v>
      </c>
      <c r="S19" s="163">
        <v>459</v>
      </c>
      <c r="T19" s="163">
        <v>953</v>
      </c>
      <c r="U19" s="163">
        <v>4664</v>
      </c>
      <c r="V19" s="163">
        <v>2</v>
      </c>
      <c r="W19" s="163">
        <v>1</v>
      </c>
      <c r="X19" s="163">
        <v>62</v>
      </c>
    </row>
    <row r="20" spans="1:24" x14ac:dyDescent="0.3">
      <c r="A20" s="2" t="s">
        <v>13</v>
      </c>
      <c r="B20" s="163">
        <v>68111</v>
      </c>
      <c r="C20" s="163">
        <v>303</v>
      </c>
      <c r="D20" s="163">
        <v>76</v>
      </c>
      <c r="E20" s="163">
        <v>41411</v>
      </c>
      <c r="F20" s="163">
        <v>221</v>
      </c>
      <c r="G20" s="163">
        <v>256</v>
      </c>
      <c r="H20" s="163">
        <v>1062</v>
      </c>
      <c r="I20" s="163">
        <v>3380</v>
      </c>
      <c r="J20" s="163">
        <v>10172</v>
      </c>
      <c r="K20" s="163">
        <v>1045</v>
      </c>
      <c r="L20" s="163">
        <v>389</v>
      </c>
      <c r="M20" s="163">
        <v>1720</v>
      </c>
      <c r="N20" s="163">
        <v>885</v>
      </c>
      <c r="O20" s="163">
        <v>2137</v>
      </c>
      <c r="P20" s="163">
        <v>3458</v>
      </c>
      <c r="Q20" s="163">
        <v>8</v>
      </c>
      <c r="R20" s="163">
        <v>80</v>
      </c>
      <c r="S20" s="163">
        <v>1163</v>
      </c>
      <c r="T20" s="163">
        <v>174</v>
      </c>
      <c r="U20" s="163">
        <v>170</v>
      </c>
      <c r="V20" s="163">
        <v>0</v>
      </c>
      <c r="W20" s="163">
        <v>0</v>
      </c>
      <c r="X20" s="163">
        <v>1</v>
      </c>
    </row>
    <row r="21" spans="1:24" x14ac:dyDescent="0.3">
      <c r="A21" s="2" t="s">
        <v>14</v>
      </c>
      <c r="B21" s="163">
        <v>185631</v>
      </c>
      <c r="C21" s="163">
        <v>2231</v>
      </c>
      <c r="D21" s="163">
        <v>396</v>
      </c>
      <c r="E21" s="163">
        <v>90757</v>
      </c>
      <c r="F21" s="163">
        <v>41</v>
      </c>
      <c r="G21" s="163">
        <v>688</v>
      </c>
      <c r="H21" s="163">
        <v>9657</v>
      </c>
      <c r="I21" s="163">
        <v>31001</v>
      </c>
      <c r="J21" s="163">
        <v>14376</v>
      </c>
      <c r="K21" s="163">
        <v>6320</v>
      </c>
      <c r="L21" s="163">
        <v>3299</v>
      </c>
      <c r="M21" s="163">
        <v>412</v>
      </c>
      <c r="N21" s="163">
        <v>1378</v>
      </c>
      <c r="O21" s="163">
        <v>6818</v>
      </c>
      <c r="P21" s="163">
        <v>7206</v>
      </c>
      <c r="Q21" s="163">
        <v>12</v>
      </c>
      <c r="R21" s="163">
        <v>491</v>
      </c>
      <c r="S21" s="163">
        <v>8397</v>
      </c>
      <c r="T21" s="163">
        <v>1137</v>
      </c>
      <c r="U21" s="163">
        <v>987</v>
      </c>
      <c r="V21" s="163">
        <v>0</v>
      </c>
      <c r="W21" s="163">
        <v>0</v>
      </c>
      <c r="X21" s="163">
        <v>27</v>
      </c>
    </row>
    <row r="22" spans="1:24" x14ac:dyDescent="0.3">
      <c r="A22" s="2" t="s">
        <v>15</v>
      </c>
      <c r="B22" s="163">
        <v>10573</v>
      </c>
      <c r="C22" s="163">
        <v>132</v>
      </c>
      <c r="D22" s="163">
        <v>1</v>
      </c>
      <c r="E22" s="163">
        <v>707</v>
      </c>
      <c r="F22" s="163">
        <v>0</v>
      </c>
      <c r="G22" s="163">
        <v>6</v>
      </c>
      <c r="H22" s="163">
        <v>1566</v>
      </c>
      <c r="I22" s="163">
        <v>1387</v>
      </c>
      <c r="J22" s="163">
        <v>585</v>
      </c>
      <c r="K22" s="163">
        <v>303</v>
      </c>
      <c r="L22" s="163">
        <v>190</v>
      </c>
      <c r="M22" s="163">
        <v>88</v>
      </c>
      <c r="N22" s="163">
        <v>46</v>
      </c>
      <c r="O22" s="163">
        <v>759</v>
      </c>
      <c r="P22" s="163">
        <v>369</v>
      </c>
      <c r="Q22" s="163">
        <v>1</v>
      </c>
      <c r="R22" s="163">
        <v>246</v>
      </c>
      <c r="S22" s="163">
        <v>47</v>
      </c>
      <c r="T22" s="163">
        <v>463</v>
      </c>
      <c r="U22" s="163">
        <v>3650</v>
      </c>
      <c r="V22" s="163">
        <v>0</v>
      </c>
      <c r="W22" s="163">
        <v>0</v>
      </c>
      <c r="X22" s="163">
        <v>27</v>
      </c>
    </row>
    <row r="23" spans="1:24" x14ac:dyDescent="0.3">
      <c r="A23" s="2" t="s">
        <v>16</v>
      </c>
      <c r="B23" s="163">
        <v>966</v>
      </c>
      <c r="C23" s="163">
        <v>3</v>
      </c>
      <c r="D23" s="163">
        <v>0</v>
      </c>
      <c r="E23" s="163">
        <v>32</v>
      </c>
      <c r="F23" s="163">
        <v>0</v>
      </c>
      <c r="G23" s="163">
        <v>1</v>
      </c>
      <c r="H23" s="163">
        <v>28</v>
      </c>
      <c r="I23" s="163">
        <v>91</v>
      </c>
      <c r="J23" s="163">
        <v>18</v>
      </c>
      <c r="K23" s="163">
        <v>33</v>
      </c>
      <c r="L23" s="163">
        <v>22</v>
      </c>
      <c r="M23" s="163">
        <v>2</v>
      </c>
      <c r="N23" s="163">
        <v>18</v>
      </c>
      <c r="O23" s="163">
        <v>60</v>
      </c>
      <c r="P23" s="163">
        <v>62</v>
      </c>
      <c r="Q23" s="163">
        <v>0</v>
      </c>
      <c r="R23" s="163">
        <v>16</v>
      </c>
      <c r="S23" s="163">
        <v>2</v>
      </c>
      <c r="T23" s="163">
        <v>16</v>
      </c>
      <c r="U23" s="163">
        <v>31</v>
      </c>
      <c r="V23" s="163">
        <v>0</v>
      </c>
      <c r="W23" s="163">
        <v>0</v>
      </c>
      <c r="X23" s="163">
        <v>531</v>
      </c>
    </row>
    <row r="24" spans="1:24" x14ac:dyDescent="0.3">
      <c r="A24" s="40" t="s">
        <v>256</v>
      </c>
      <c r="B24" s="165">
        <v>370443</v>
      </c>
      <c r="C24" s="165">
        <v>3562</v>
      </c>
      <c r="D24" s="165">
        <v>507</v>
      </c>
      <c r="E24" s="165">
        <v>139444</v>
      </c>
      <c r="F24" s="165">
        <v>313</v>
      </c>
      <c r="G24" s="165">
        <v>1050</v>
      </c>
      <c r="H24" s="165">
        <v>19297</v>
      </c>
      <c r="I24" s="165">
        <v>71255</v>
      </c>
      <c r="J24" s="165">
        <v>29152</v>
      </c>
      <c r="K24" s="165">
        <v>28443</v>
      </c>
      <c r="L24" s="165">
        <v>5254</v>
      </c>
      <c r="M24" s="165">
        <v>3061</v>
      </c>
      <c r="N24" s="165">
        <v>3568</v>
      </c>
      <c r="O24" s="165">
        <v>16577</v>
      </c>
      <c r="P24" s="165">
        <v>15198</v>
      </c>
      <c r="Q24" s="165">
        <v>62</v>
      </c>
      <c r="R24" s="165">
        <v>3456</v>
      </c>
      <c r="S24" s="165">
        <v>10759</v>
      </c>
      <c r="T24" s="165">
        <v>6771</v>
      </c>
      <c r="U24" s="165">
        <v>12018</v>
      </c>
      <c r="V24" s="165">
        <v>2</v>
      </c>
      <c r="W24" s="165">
        <v>1</v>
      </c>
      <c r="X24" s="165">
        <v>693</v>
      </c>
    </row>
    <row r="25" spans="1:24" x14ac:dyDescent="0.3">
      <c r="A25" s="253" t="s">
        <v>258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 x14ac:dyDescent="0.3">
      <c r="A26" s="2" t="s">
        <v>11</v>
      </c>
      <c r="B26" s="164">
        <v>18720905.66</v>
      </c>
      <c r="C26" s="164">
        <v>61813.38</v>
      </c>
      <c r="D26" s="164">
        <v>7309.08</v>
      </c>
      <c r="E26" s="164">
        <v>600395.12</v>
      </c>
      <c r="F26" s="164">
        <v>18939.47</v>
      </c>
      <c r="G26" s="164">
        <v>17465.84</v>
      </c>
      <c r="H26" s="164">
        <v>319369.74</v>
      </c>
      <c r="I26" s="164">
        <v>7435476.1900000004</v>
      </c>
      <c r="J26" s="164">
        <v>510870</v>
      </c>
      <c r="K26" s="164">
        <v>4643256.49</v>
      </c>
      <c r="L26" s="164">
        <v>152030.32</v>
      </c>
      <c r="M26" s="164">
        <v>88468.98</v>
      </c>
      <c r="N26" s="164">
        <v>328482.86</v>
      </c>
      <c r="O26" s="164">
        <v>951309.87</v>
      </c>
      <c r="P26" s="164">
        <v>860839.28</v>
      </c>
      <c r="Q26" s="164">
        <v>4584.53</v>
      </c>
      <c r="R26" s="164">
        <v>489796.93</v>
      </c>
      <c r="S26" s="164">
        <v>217591.4</v>
      </c>
      <c r="T26" s="164">
        <v>1388490.53</v>
      </c>
      <c r="U26" s="164">
        <v>613358.73</v>
      </c>
      <c r="V26" s="164">
        <v>0</v>
      </c>
      <c r="W26" s="164">
        <v>0</v>
      </c>
      <c r="X26" s="164">
        <v>11056.92</v>
      </c>
    </row>
    <row r="27" spans="1:24" x14ac:dyDescent="0.3">
      <c r="A27" s="2" t="s">
        <v>12</v>
      </c>
      <c r="B27" s="164">
        <v>9922948.5700000003</v>
      </c>
      <c r="C27" s="164">
        <v>160620</v>
      </c>
      <c r="D27" s="164">
        <v>270</v>
      </c>
      <c r="E27" s="164">
        <v>1055502.5</v>
      </c>
      <c r="F27" s="164">
        <v>840</v>
      </c>
      <c r="G27" s="164">
        <v>4920</v>
      </c>
      <c r="H27" s="164">
        <v>1464750</v>
      </c>
      <c r="I27" s="164">
        <v>2351823.9900000002</v>
      </c>
      <c r="J27" s="164">
        <v>395910</v>
      </c>
      <c r="K27" s="164">
        <v>959472.08</v>
      </c>
      <c r="L27" s="164">
        <v>207600</v>
      </c>
      <c r="M27" s="164">
        <v>142140</v>
      </c>
      <c r="N27" s="164">
        <v>53460</v>
      </c>
      <c r="O27" s="164">
        <v>929790</v>
      </c>
      <c r="P27" s="164">
        <v>372030</v>
      </c>
      <c r="Q27" s="164">
        <v>5940</v>
      </c>
      <c r="R27" s="164">
        <v>253560</v>
      </c>
      <c r="S27" s="164">
        <v>106410</v>
      </c>
      <c r="T27" s="164">
        <v>243090</v>
      </c>
      <c r="U27" s="164">
        <v>1198170</v>
      </c>
      <c r="V27" s="164">
        <v>480</v>
      </c>
      <c r="W27" s="164">
        <v>270</v>
      </c>
      <c r="X27" s="164">
        <v>15900</v>
      </c>
    </row>
    <row r="28" spans="1:24" x14ac:dyDescent="0.3">
      <c r="A28" s="2" t="s">
        <v>13</v>
      </c>
      <c r="B28" s="164">
        <v>18367703.09</v>
      </c>
      <c r="C28" s="164">
        <v>82188.240000000005</v>
      </c>
      <c r="D28" s="164">
        <v>27512.65</v>
      </c>
      <c r="E28" s="164">
        <v>12356957.890000001</v>
      </c>
      <c r="F28" s="164">
        <v>75624.850000000006</v>
      </c>
      <c r="G28" s="164">
        <v>46321.24</v>
      </c>
      <c r="H28" s="164">
        <v>301450.96000000002</v>
      </c>
      <c r="I28" s="164">
        <v>992727.69</v>
      </c>
      <c r="J28" s="164">
        <v>1528879.21</v>
      </c>
      <c r="K28" s="164">
        <v>249945.99</v>
      </c>
      <c r="L28" s="164">
        <v>142836.93</v>
      </c>
      <c r="M28" s="164">
        <v>497461.25</v>
      </c>
      <c r="N28" s="164">
        <v>203984.85</v>
      </c>
      <c r="O28" s="164">
        <v>527488.17000000004</v>
      </c>
      <c r="P28" s="164">
        <v>823974.81</v>
      </c>
      <c r="Q28" s="164">
        <v>2185.5500000000002</v>
      </c>
      <c r="R28" s="164">
        <v>24074.76</v>
      </c>
      <c r="S28" s="164">
        <v>378380.07</v>
      </c>
      <c r="T28" s="164">
        <v>66108.53</v>
      </c>
      <c r="U28" s="164">
        <v>39359.449999999997</v>
      </c>
      <c r="V28" s="164">
        <v>0</v>
      </c>
      <c r="W28" s="164">
        <v>0</v>
      </c>
      <c r="X28" s="164">
        <v>240</v>
      </c>
    </row>
    <row r="29" spans="1:24" x14ac:dyDescent="0.3">
      <c r="A29" s="2" t="s">
        <v>14</v>
      </c>
      <c r="B29" s="164">
        <v>34770388.75</v>
      </c>
      <c r="C29" s="164">
        <v>486150.7</v>
      </c>
      <c r="D29" s="164">
        <v>78211.789999999994</v>
      </c>
      <c r="E29" s="164">
        <v>15606811.710000001</v>
      </c>
      <c r="F29" s="164">
        <v>4650</v>
      </c>
      <c r="G29" s="164">
        <v>113749.05</v>
      </c>
      <c r="H29" s="164">
        <v>2232589.88</v>
      </c>
      <c r="I29" s="164">
        <v>6182376.9199999999</v>
      </c>
      <c r="J29" s="164">
        <v>2775106.91</v>
      </c>
      <c r="K29" s="164">
        <v>1388771.05</v>
      </c>
      <c r="L29" s="164">
        <v>688601.2</v>
      </c>
      <c r="M29" s="164">
        <v>73063.56</v>
      </c>
      <c r="N29" s="164">
        <v>274794.90999999997</v>
      </c>
      <c r="O29" s="164">
        <v>1324191</v>
      </c>
      <c r="P29" s="164">
        <v>1388325.61</v>
      </c>
      <c r="Q29" s="164">
        <v>2040</v>
      </c>
      <c r="R29" s="164">
        <v>102494.34</v>
      </c>
      <c r="S29" s="164">
        <v>1579692.91</v>
      </c>
      <c r="T29" s="164">
        <v>268847.44</v>
      </c>
      <c r="U29" s="164">
        <v>194186.39</v>
      </c>
      <c r="V29" s="164">
        <v>0</v>
      </c>
      <c r="W29" s="164">
        <v>0</v>
      </c>
      <c r="X29" s="164">
        <v>5733.38</v>
      </c>
    </row>
    <row r="30" spans="1:24" x14ac:dyDescent="0.3">
      <c r="A30" s="2" t="s">
        <v>15</v>
      </c>
      <c r="B30" s="164">
        <v>1112025</v>
      </c>
      <c r="C30" s="164">
        <v>13860</v>
      </c>
      <c r="D30" s="164">
        <v>105</v>
      </c>
      <c r="E30" s="164">
        <v>74235</v>
      </c>
      <c r="F30" s="164">
        <v>0</v>
      </c>
      <c r="G30" s="164">
        <v>630</v>
      </c>
      <c r="H30" s="164">
        <v>164640</v>
      </c>
      <c r="I30" s="164">
        <v>146220</v>
      </c>
      <c r="J30" s="164">
        <v>61695</v>
      </c>
      <c r="K30" s="164">
        <v>31815</v>
      </c>
      <c r="L30" s="164">
        <v>19950</v>
      </c>
      <c r="M30" s="164">
        <v>9240</v>
      </c>
      <c r="N30" s="164">
        <v>4830</v>
      </c>
      <c r="O30" s="164">
        <v>79800</v>
      </c>
      <c r="P30" s="164">
        <v>38850</v>
      </c>
      <c r="Q30" s="164">
        <v>105</v>
      </c>
      <c r="R30" s="164">
        <v>25830</v>
      </c>
      <c r="S30" s="164">
        <v>5040</v>
      </c>
      <c r="T30" s="164">
        <v>48720</v>
      </c>
      <c r="U30" s="164">
        <v>383625</v>
      </c>
      <c r="V30" s="164">
        <v>0</v>
      </c>
      <c r="W30" s="164">
        <v>0</v>
      </c>
      <c r="X30" s="164">
        <v>2835</v>
      </c>
    </row>
    <row r="31" spans="1:24" x14ac:dyDescent="0.3">
      <c r="A31" s="2" t="s">
        <v>16</v>
      </c>
      <c r="B31" s="164">
        <v>101535</v>
      </c>
      <c r="C31" s="164">
        <v>315</v>
      </c>
      <c r="D31" s="164">
        <v>0</v>
      </c>
      <c r="E31" s="164">
        <v>3360</v>
      </c>
      <c r="F31" s="164">
        <v>0</v>
      </c>
      <c r="G31" s="164">
        <v>105</v>
      </c>
      <c r="H31" s="164">
        <v>2940</v>
      </c>
      <c r="I31" s="164">
        <v>9555</v>
      </c>
      <c r="J31" s="164">
        <v>1890</v>
      </c>
      <c r="K31" s="164">
        <v>3465</v>
      </c>
      <c r="L31" s="164">
        <v>2310</v>
      </c>
      <c r="M31" s="164">
        <v>210</v>
      </c>
      <c r="N31" s="164">
        <v>1890</v>
      </c>
      <c r="O31" s="164">
        <v>6300</v>
      </c>
      <c r="P31" s="164">
        <v>6510</v>
      </c>
      <c r="Q31" s="164">
        <v>0</v>
      </c>
      <c r="R31" s="164">
        <v>1680</v>
      </c>
      <c r="S31" s="164">
        <v>210</v>
      </c>
      <c r="T31" s="164">
        <v>1680</v>
      </c>
      <c r="U31" s="164">
        <v>3255</v>
      </c>
      <c r="V31" s="164">
        <v>0</v>
      </c>
      <c r="W31" s="164">
        <v>0</v>
      </c>
      <c r="X31" s="164">
        <v>55860</v>
      </c>
    </row>
    <row r="32" spans="1:24" x14ac:dyDescent="0.3">
      <c r="A32" s="40" t="s">
        <v>256</v>
      </c>
      <c r="B32" s="166">
        <v>82995506.069999993</v>
      </c>
      <c r="C32" s="166">
        <v>804947.32</v>
      </c>
      <c r="D32" s="166">
        <v>113408.52</v>
      </c>
      <c r="E32" s="166">
        <v>29697262.219999999</v>
      </c>
      <c r="F32" s="166">
        <v>100054.32</v>
      </c>
      <c r="G32" s="166">
        <v>183191.13</v>
      </c>
      <c r="H32" s="166">
        <v>4485740.58</v>
      </c>
      <c r="I32" s="166">
        <v>17118179.789999999</v>
      </c>
      <c r="J32" s="166">
        <v>5274351.12</v>
      </c>
      <c r="K32" s="166">
        <v>7276725.6100000003</v>
      </c>
      <c r="L32" s="166">
        <v>1213328.45</v>
      </c>
      <c r="M32" s="166">
        <v>810583.79</v>
      </c>
      <c r="N32" s="166">
        <v>867442.62</v>
      </c>
      <c r="O32" s="166">
        <v>3818879.04</v>
      </c>
      <c r="P32" s="166">
        <v>3490529.7</v>
      </c>
      <c r="Q32" s="166">
        <v>14855.08</v>
      </c>
      <c r="R32" s="166">
        <v>897436.03</v>
      </c>
      <c r="S32" s="166">
        <v>2287324.38</v>
      </c>
      <c r="T32" s="166">
        <v>2016936.5</v>
      </c>
      <c r="U32" s="166">
        <v>2431954.5699999998</v>
      </c>
      <c r="V32" s="166">
        <v>480</v>
      </c>
      <c r="W32" s="166">
        <v>270</v>
      </c>
      <c r="X32" s="166">
        <v>91625.3</v>
      </c>
    </row>
    <row r="34" spans="1:3" x14ac:dyDescent="0.3">
      <c r="A34" s="231" t="str">
        <f>HYPERLINK("#'Vysvetlivky'!A15", "Vysvetlivky k sekciám SK-NACE")</f>
        <v>Vysvetlivky k sekciám SK-NACE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  <c r="C35" s="232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42578125" defaultRowHeight="13.2" x14ac:dyDescent="0.3"/>
  <cols>
    <col min="1" max="1" width="10.7109375" customWidth="1"/>
    <col min="2" max="24" width="15.7109375" customWidth="1"/>
  </cols>
  <sheetData>
    <row r="2" spans="1:24" ht="15.6" x14ac:dyDescent="0.3">
      <c r="A2" s="226" t="s">
        <v>259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4" x14ac:dyDescent="0.3">
      <c r="A3" s="252" t="s">
        <v>274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</row>
    <row r="5" spans="1:24" x14ac:dyDescent="0.3">
      <c r="A5" s="230" t="s">
        <v>2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</row>
    <row r="7" spans="1:24" x14ac:dyDescent="0.3">
      <c r="A7" s="235" t="s">
        <v>4</v>
      </c>
      <c r="B7" s="235" t="s">
        <v>248</v>
      </c>
      <c r="C7" s="237" t="s">
        <v>275</v>
      </c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</row>
    <row r="8" spans="1:24" x14ac:dyDescent="0.3">
      <c r="A8" s="235"/>
      <c r="B8" s="235"/>
      <c r="C8" s="1" t="s">
        <v>276</v>
      </c>
      <c r="D8" s="1" t="s">
        <v>277</v>
      </c>
      <c r="E8" s="1" t="s">
        <v>278</v>
      </c>
      <c r="F8" s="1" t="s">
        <v>279</v>
      </c>
      <c r="G8" s="1" t="s">
        <v>280</v>
      </c>
      <c r="H8" s="1" t="s">
        <v>281</v>
      </c>
      <c r="I8" s="1" t="s">
        <v>282</v>
      </c>
      <c r="J8" s="1" t="s">
        <v>283</v>
      </c>
      <c r="K8" s="1" t="s">
        <v>284</v>
      </c>
      <c r="L8" s="1" t="s">
        <v>285</v>
      </c>
      <c r="M8" s="1" t="s">
        <v>286</v>
      </c>
      <c r="N8" s="1" t="s">
        <v>287</v>
      </c>
      <c r="O8" s="1" t="s">
        <v>288</v>
      </c>
      <c r="P8" s="1" t="s">
        <v>289</v>
      </c>
      <c r="Q8" s="1" t="s">
        <v>290</v>
      </c>
      <c r="R8" s="1" t="s">
        <v>291</v>
      </c>
      <c r="S8" s="1" t="s">
        <v>292</v>
      </c>
      <c r="T8" s="1" t="s">
        <v>293</v>
      </c>
      <c r="U8" s="1" t="s">
        <v>294</v>
      </c>
      <c r="V8" s="1" t="s">
        <v>295</v>
      </c>
      <c r="W8" s="1" t="s">
        <v>296</v>
      </c>
      <c r="X8" s="1" t="s">
        <v>297</v>
      </c>
    </row>
    <row r="9" spans="1:24" x14ac:dyDescent="0.3">
      <c r="A9" s="253" t="s">
        <v>255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</row>
    <row r="10" spans="1:24" x14ac:dyDescent="0.3">
      <c r="A10" s="2" t="s">
        <v>11</v>
      </c>
      <c r="B10" s="167">
        <v>11266</v>
      </c>
      <c r="C10" s="167">
        <v>61</v>
      </c>
      <c r="D10" s="167">
        <v>2</v>
      </c>
      <c r="E10" s="167">
        <v>492</v>
      </c>
      <c r="F10" s="167">
        <v>8</v>
      </c>
      <c r="G10" s="167">
        <v>12</v>
      </c>
      <c r="H10" s="167">
        <v>287</v>
      </c>
      <c r="I10" s="167">
        <v>3550</v>
      </c>
      <c r="J10" s="167">
        <v>328</v>
      </c>
      <c r="K10" s="167">
        <v>3087</v>
      </c>
      <c r="L10" s="167">
        <v>106</v>
      </c>
      <c r="M10" s="167">
        <v>55</v>
      </c>
      <c r="N10" s="167">
        <v>212</v>
      </c>
      <c r="O10" s="167">
        <v>442</v>
      </c>
      <c r="P10" s="167">
        <v>518</v>
      </c>
      <c r="Q10" s="167">
        <v>3</v>
      </c>
      <c r="R10" s="167">
        <v>423</v>
      </c>
      <c r="S10" s="167">
        <v>217</v>
      </c>
      <c r="T10" s="167">
        <v>501</v>
      </c>
      <c r="U10" s="167">
        <v>949</v>
      </c>
      <c r="V10" s="167">
        <v>0</v>
      </c>
      <c r="W10" s="167">
        <v>0</v>
      </c>
      <c r="X10" s="167">
        <v>13</v>
      </c>
    </row>
    <row r="11" spans="1:24" x14ac:dyDescent="0.3">
      <c r="A11" s="2" t="s">
        <v>12</v>
      </c>
      <c r="B11" s="167">
        <v>47540</v>
      </c>
      <c r="C11" s="167">
        <v>900</v>
      </c>
      <c r="D11" s="167">
        <v>0</v>
      </c>
      <c r="E11" s="167">
        <v>5743</v>
      </c>
      <c r="F11" s="167">
        <v>9</v>
      </c>
      <c r="G11" s="167">
        <v>27</v>
      </c>
      <c r="H11" s="167">
        <v>7775</v>
      </c>
      <c r="I11" s="167">
        <v>9700</v>
      </c>
      <c r="J11" s="167">
        <v>1930</v>
      </c>
      <c r="K11" s="167">
        <v>3930</v>
      </c>
      <c r="L11" s="167">
        <v>1164</v>
      </c>
      <c r="M11" s="167">
        <v>649</v>
      </c>
      <c r="N11" s="167">
        <v>262</v>
      </c>
      <c r="O11" s="167">
        <v>5306</v>
      </c>
      <c r="P11" s="167">
        <v>1924</v>
      </c>
      <c r="Q11" s="167">
        <v>22</v>
      </c>
      <c r="R11" s="167">
        <v>1241</v>
      </c>
      <c r="S11" s="167">
        <v>582</v>
      </c>
      <c r="T11" s="167">
        <v>1205</v>
      </c>
      <c r="U11" s="167">
        <v>5084</v>
      </c>
      <c r="V11" s="167">
        <v>6</v>
      </c>
      <c r="W11" s="167">
        <v>2</v>
      </c>
      <c r="X11" s="167">
        <v>79</v>
      </c>
    </row>
    <row r="12" spans="1:24" x14ac:dyDescent="0.3">
      <c r="A12" s="2" t="s">
        <v>13</v>
      </c>
      <c r="B12" s="167">
        <v>4547</v>
      </c>
      <c r="C12" s="167">
        <v>57</v>
      </c>
      <c r="D12" s="167">
        <v>1</v>
      </c>
      <c r="E12" s="167">
        <v>625</v>
      </c>
      <c r="F12" s="167">
        <v>7</v>
      </c>
      <c r="G12" s="167">
        <v>14</v>
      </c>
      <c r="H12" s="167">
        <v>388</v>
      </c>
      <c r="I12" s="167">
        <v>1053</v>
      </c>
      <c r="J12" s="167">
        <v>267</v>
      </c>
      <c r="K12" s="167">
        <v>338</v>
      </c>
      <c r="L12" s="167">
        <v>136</v>
      </c>
      <c r="M12" s="167">
        <v>27</v>
      </c>
      <c r="N12" s="167">
        <v>122</v>
      </c>
      <c r="O12" s="167">
        <v>566</v>
      </c>
      <c r="P12" s="167">
        <v>306</v>
      </c>
      <c r="Q12" s="167">
        <v>4</v>
      </c>
      <c r="R12" s="167">
        <v>63</v>
      </c>
      <c r="S12" s="167">
        <v>386</v>
      </c>
      <c r="T12" s="167">
        <v>76</v>
      </c>
      <c r="U12" s="167">
        <v>109</v>
      </c>
      <c r="V12" s="167">
        <v>0</v>
      </c>
      <c r="W12" s="167">
        <v>0</v>
      </c>
      <c r="X12" s="167">
        <v>2</v>
      </c>
    </row>
    <row r="13" spans="1:24" x14ac:dyDescent="0.3">
      <c r="A13" s="2" t="s">
        <v>14</v>
      </c>
      <c r="B13" s="167">
        <v>17825</v>
      </c>
      <c r="C13" s="167">
        <v>272</v>
      </c>
      <c r="D13" s="167">
        <v>18</v>
      </c>
      <c r="E13" s="167">
        <v>2632</v>
      </c>
      <c r="F13" s="167">
        <v>10</v>
      </c>
      <c r="G13" s="167">
        <v>96</v>
      </c>
      <c r="H13" s="167">
        <v>1467</v>
      </c>
      <c r="I13" s="167">
        <v>4562</v>
      </c>
      <c r="J13" s="167">
        <v>1283</v>
      </c>
      <c r="K13" s="167">
        <v>1624</v>
      </c>
      <c r="L13" s="167">
        <v>541</v>
      </c>
      <c r="M13" s="167">
        <v>64</v>
      </c>
      <c r="N13" s="167">
        <v>323</v>
      </c>
      <c r="O13" s="167">
        <v>1847</v>
      </c>
      <c r="P13" s="167">
        <v>896</v>
      </c>
      <c r="Q13" s="167">
        <v>6</v>
      </c>
      <c r="R13" s="167">
        <v>192</v>
      </c>
      <c r="S13" s="167">
        <v>1406</v>
      </c>
      <c r="T13" s="167">
        <v>207</v>
      </c>
      <c r="U13" s="167">
        <v>369</v>
      </c>
      <c r="V13" s="167">
        <v>0</v>
      </c>
      <c r="W13" s="167">
        <v>1</v>
      </c>
      <c r="X13" s="167">
        <v>9</v>
      </c>
    </row>
    <row r="14" spans="1:24" x14ac:dyDescent="0.3">
      <c r="A14" s="2" t="s">
        <v>15</v>
      </c>
      <c r="B14" s="167">
        <v>12276</v>
      </c>
      <c r="C14" s="167">
        <v>168</v>
      </c>
      <c r="D14" s="167">
        <v>1</v>
      </c>
      <c r="E14" s="167">
        <v>895</v>
      </c>
      <c r="F14" s="167">
        <v>0</v>
      </c>
      <c r="G14" s="167">
        <v>7</v>
      </c>
      <c r="H14" s="167">
        <v>1976</v>
      </c>
      <c r="I14" s="167">
        <v>1540</v>
      </c>
      <c r="J14" s="167">
        <v>654</v>
      </c>
      <c r="K14" s="167">
        <v>352</v>
      </c>
      <c r="L14" s="167">
        <v>223</v>
      </c>
      <c r="M14" s="167">
        <v>102</v>
      </c>
      <c r="N14" s="167">
        <v>52</v>
      </c>
      <c r="O14" s="167">
        <v>979</v>
      </c>
      <c r="P14" s="167">
        <v>450</v>
      </c>
      <c r="Q14" s="167">
        <v>1</v>
      </c>
      <c r="R14" s="167">
        <v>282</v>
      </c>
      <c r="S14" s="167">
        <v>55</v>
      </c>
      <c r="T14" s="167">
        <v>542</v>
      </c>
      <c r="U14" s="167">
        <v>3965</v>
      </c>
      <c r="V14" s="167">
        <v>0</v>
      </c>
      <c r="W14" s="167">
        <v>0</v>
      </c>
      <c r="X14" s="167">
        <v>32</v>
      </c>
    </row>
    <row r="15" spans="1:24" x14ac:dyDescent="0.3">
      <c r="A15" s="2" t="s">
        <v>16</v>
      </c>
      <c r="B15" s="167">
        <v>1128</v>
      </c>
      <c r="C15" s="167">
        <v>3</v>
      </c>
      <c r="D15" s="167">
        <v>0</v>
      </c>
      <c r="E15" s="167">
        <v>38</v>
      </c>
      <c r="F15" s="167">
        <v>1</v>
      </c>
      <c r="G15" s="167">
        <v>1</v>
      </c>
      <c r="H15" s="167">
        <v>35</v>
      </c>
      <c r="I15" s="167">
        <v>99</v>
      </c>
      <c r="J15" s="167">
        <v>19</v>
      </c>
      <c r="K15" s="167">
        <v>37</v>
      </c>
      <c r="L15" s="167">
        <v>25</v>
      </c>
      <c r="M15" s="167">
        <v>2</v>
      </c>
      <c r="N15" s="167">
        <v>22</v>
      </c>
      <c r="O15" s="167">
        <v>64</v>
      </c>
      <c r="P15" s="167">
        <v>73</v>
      </c>
      <c r="Q15" s="167">
        <v>0</v>
      </c>
      <c r="R15" s="167">
        <v>14</v>
      </c>
      <c r="S15" s="167">
        <v>4</v>
      </c>
      <c r="T15" s="167">
        <v>17</v>
      </c>
      <c r="U15" s="167">
        <v>35</v>
      </c>
      <c r="V15" s="167">
        <v>0</v>
      </c>
      <c r="W15" s="167">
        <v>0</v>
      </c>
      <c r="X15" s="167">
        <v>639</v>
      </c>
    </row>
    <row r="16" spans="1:24" x14ac:dyDescent="0.3">
      <c r="A16" s="40" t="s">
        <v>256</v>
      </c>
      <c r="B16" s="169">
        <v>94582</v>
      </c>
      <c r="C16" s="169">
        <v>1461</v>
      </c>
      <c r="D16" s="169">
        <v>22</v>
      </c>
      <c r="E16" s="169">
        <v>10425</v>
      </c>
      <c r="F16" s="169">
        <v>35</v>
      </c>
      <c r="G16" s="169">
        <v>157</v>
      </c>
      <c r="H16" s="169">
        <v>11928</v>
      </c>
      <c r="I16" s="169">
        <v>20504</v>
      </c>
      <c r="J16" s="169">
        <v>4481</v>
      </c>
      <c r="K16" s="169">
        <v>9368</v>
      </c>
      <c r="L16" s="169">
        <v>2195</v>
      </c>
      <c r="M16" s="169">
        <v>899</v>
      </c>
      <c r="N16" s="169">
        <v>993</v>
      </c>
      <c r="O16" s="169">
        <v>9204</v>
      </c>
      <c r="P16" s="169">
        <v>4167</v>
      </c>
      <c r="Q16" s="169">
        <v>36</v>
      </c>
      <c r="R16" s="169">
        <v>2215</v>
      </c>
      <c r="S16" s="169">
        <v>2650</v>
      </c>
      <c r="T16" s="169">
        <v>2548</v>
      </c>
      <c r="U16" s="169">
        <v>10511</v>
      </c>
      <c r="V16" s="169">
        <v>6</v>
      </c>
      <c r="W16" s="169">
        <v>3</v>
      </c>
      <c r="X16" s="169">
        <v>774</v>
      </c>
    </row>
    <row r="17" spans="1:24" x14ac:dyDescent="0.3">
      <c r="A17" s="253" t="s">
        <v>257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</row>
    <row r="18" spans="1:24" x14ac:dyDescent="0.3">
      <c r="A18" s="2" t="s">
        <v>11</v>
      </c>
      <c r="B18" s="167">
        <v>56508</v>
      </c>
      <c r="C18" s="167">
        <v>187</v>
      </c>
      <c r="D18" s="167">
        <v>52</v>
      </c>
      <c r="E18" s="167">
        <v>1632</v>
      </c>
      <c r="F18" s="167">
        <v>38</v>
      </c>
      <c r="G18" s="167">
        <v>26</v>
      </c>
      <c r="H18" s="167">
        <v>804</v>
      </c>
      <c r="I18" s="167">
        <v>20902</v>
      </c>
      <c r="J18" s="167">
        <v>1532</v>
      </c>
      <c r="K18" s="167">
        <v>16091</v>
      </c>
      <c r="L18" s="167">
        <v>457</v>
      </c>
      <c r="M18" s="167">
        <v>248</v>
      </c>
      <c r="N18" s="167">
        <v>1040</v>
      </c>
      <c r="O18" s="167">
        <v>1628</v>
      </c>
      <c r="P18" s="167">
        <v>2307</v>
      </c>
      <c r="Q18" s="167">
        <v>12</v>
      </c>
      <c r="R18" s="167">
        <v>2031</v>
      </c>
      <c r="S18" s="167">
        <v>731</v>
      </c>
      <c r="T18" s="167">
        <v>4315</v>
      </c>
      <c r="U18" s="167">
        <v>2432</v>
      </c>
      <c r="V18" s="167">
        <v>0</v>
      </c>
      <c r="W18" s="167">
        <v>0</v>
      </c>
      <c r="X18" s="167">
        <v>43</v>
      </c>
    </row>
    <row r="19" spans="1:24" x14ac:dyDescent="0.3">
      <c r="A19" s="2" t="s">
        <v>12</v>
      </c>
      <c r="B19" s="167">
        <v>47458</v>
      </c>
      <c r="C19" s="167">
        <v>899</v>
      </c>
      <c r="D19" s="167">
        <v>0</v>
      </c>
      <c r="E19" s="167">
        <v>5729</v>
      </c>
      <c r="F19" s="167">
        <v>9</v>
      </c>
      <c r="G19" s="167">
        <v>27</v>
      </c>
      <c r="H19" s="167">
        <v>7763</v>
      </c>
      <c r="I19" s="167">
        <v>9686</v>
      </c>
      <c r="J19" s="167">
        <v>1928</v>
      </c>
      <c r="K19" s="167">
        <v>3923</v>
      </c>
      <c r="L19" s="167">
        <v>1162</v>
      </c>
      <c r="M19" s="167">
        <v>647</v>
      </c>
      <c r="N19" s="167">
        <v>262</v>
      </c>
      <c r="O19" s="167">
        <v>5294</v>
      </c>
      <c r="P19" s="167">
        <v>1920</v>
      </c>
      <c r="Q19" s="167">
        <v>21</v>
      </c>
      <c r="R19" s="167">
        <v>1241</v>
      </c>
      <c r="S19" s="167">
        <v>581</v>
      </c>
      <c r="T19" s="167">
        <v>1204</v>
      </c>
      <c r="U19" s="167">
        <v>5076</v>
      </c>
      <c r="V19" s="167">
        <v>5</v>
      </c>
      <c r="W19" s="167">
        <v>2</v>
      </c>
      <c r="X19" s="167">
        <v>79</v>
      </c>
    </row>
    <row r="20" spans="1:24" x14ac:dyDescent="0.3">
      <c r="A20" s="2" t="s">
        <v>13</v>
      </c>
      <c r="B20" s="167">
        <v>103010</v>
      </c>
      <c r="C20" s="167">
        <v>3569</v>
      </c>
      <c r="D20" s="167">
        <v>11</v>
      </c>
      <c r="E20" s="167">
        <v>64596</v>
      </c>
      <c r="F20" s="167">
        <v>337</v>
      </c>
      <c r="G20" s="167">
        <v>372</v>
      </c>
      <c r="H20" s="167">
        <v>1719</v>
      </c>
      <c r="I20" s="167">
        <v>6005</v>
      </c>
      <c r="J20" s="167">
        <v>9910</v>
      </c>
      <c r="K20" s="167">
        <v>1566</v>
      </c>
      <c r="L20" s="167">
        <v>771</v>
      </c>
      <c r="M20" s="167">
        <v>150</v>
      </c>
      <c r="N20" s="167">
        <v>1672</v>
      </c>
      <c r="O20" s="167">
        <v>3799</v>
      </c>
      <c r="P20" s="167">
        <v>5039</v>
      </c>
      <c r="Q20" s="167">
        <v>12</v>
      </c>
      <c r="R20" s="167">
        <v>249</v>
      </c>
      <c r="S20" s="167">
        <v>2485</v>
      </c>
      <c r="T20" s="167">
        <v>377</v>
      </c>
      <c r="U20" s="167">
        <v>369</v>
      </c>
      <c r="V20" s="167">
        <v>0</v>
      </c>
      <c r="W20" s="167">
        <v>0</v>
      </c>
      <c r="X20" s="167">
        <v>2</v>
      </c>
    </row>
    <row r="21" spans="1:24" x14ac:dyDescent="0.3">
      <c r="A21" s="2" t="s">
        <v>14</v>
      </c>
      <c r="B21" s="167">
        <v>245215</v>
      </c>
      <c r="C21" s="167">
        <v>2922</v>
      </c>
      <c r="D21" s="167">
        <v>2229</v>
      </c>
      <c r="E21" s="167">
        <v>122141</v>
      </c>
      <c r="F21" s="167">
        <v>147</v>
      </c>
      <c r="G21" s="167">
        <v>1673</v>
      </c>
      <c r="H21" s="167">
        <v>11925</v>
      </c>
      <c r="I21" s="167">
        <v>37708</v>
      </c>
      <c r="J21" s="167">
        <v>20970</v>
      </c>
      <c r="K21" s="167">
        <v>8550</v>
      </c>
      <c r="L21" s="167">
        <v>4109</v>
      </c>
      <c r="M21" s="167">
        <v>665</v>
      </c>
      <c r="N21" s="167">
        <v>2067</v>
      </c>
      <c r="O21" s="167">
        <v>9779</v>
      </c>
      <c r="P21" s="167">
        <v>8791</v>
      </c>
      <c r="Q21" s="167">
        <v>19</v>
      </c>
      <c r="R21" s="167">
        <v>661</v>
      </c>
      <c r="S21" s="167">
        <v>8158</v>
      </c>
      <c r="T21" s="167">
        <v>1227</v>
      </c>
      <c r="U21" s="167">
        <v>1450</v>
      </c>
      <c r="V21" s="167">
        <v>0</v>
      </c>
      <c r="W21" s="167">
        <v>1</v>
      </c>
      <c r="X21" s="167">
        <v>23</v>
      </c>
    </row>
    <row r="22" spans="1:24" x14ac:dyDescent="0.3">
      <c r="A22" s="2" t="s">
        <v>15</v>
      </c>
      <c r="B22" s="167">
        <v>12266</v>
      </c>
      <c r="C22" s="167">
        <v>168</v>
      </c>
      <c r="D22" s="167">
        <v>1</v>
      </c>
      <c r="E22" s="167">
        <v>895</v>
      </c>
      <c r="F22" s="167">
        <v>0</v>
      </c>
      <c r="G22" s="167">
        <v>7</v>
      </c>
      <c r="H22" s="167">
        <v>1976</v>
      </c>
      <c r="I22" s="167">
        <v>1537</v>
      </c>
      <c r="J22" s="167">
        <v>653</v>
      </c>
      <c r="K22" s="167">
        <v>352</v>
      </c>
      <c r="L22" s="167">
        <v>223</v>
      </c>
      <c r="M22" s="167">
        <v>102</v>
      </c>
      <c r="N22" s="167">
        <v>52</v>
      </c>
      <c r="O22" s="167">
        <v>979</v>
      </c>
      <c r="P22" s="167">
        <v>449</v>
      </c>
      <c r="Q22" s="167">
        <v>1</v>
      </c>
      <c r="R22" s="167">
        <v>281</v>
      </c>
      <c r="S22" s="167">
        <v>55</v>
      </c>
      <c r="T22" s="167">
        <v>542</v>
      </c>
      <c r="U22" s="167">
        <v>3961</v>
      </c>
      <c r="V22" s="167">
        <v>0</v>
      </c>
      <c r="W22" s="167">
        <v>0</v>
      </c>
      <c r="X22" s="167">
        <v>32</v>
      </c>
    </row>
    <row r="23" spans="1:24" x14ac:dyDescent="0.3">
      <c r="A23" s="2" t="s">
        <v>16</v>
      </c>
      <c r="B23" s="167">
        <v>1127</v>
      </c>
      <c r="C23" s="167">
        <v>3</v>
      </c>
      <c r="D23" s="167">
        <v>0</v>
      </c>
      <c r="E23" s="167">
        <v>38</v>
      </c>
      <c r="F23" s="167">
        <v>1</v>
      </c>
      <c r="G23" s="167">
        <v>1</v>
      </c>
      <c r="H23" s="167">
        <v>35</v>
      </c>
      <c r="I23" s="167">
        <v>99</v>
      </c>
      <c r="J23" s="167">
        <v>19</v>
      </c>
      <c r="K23" s="167">
        <v>37</v>
      </c>
      <c r="L23" s="167">
        <v>25</v>
      </c>
      <c r="M23" s="167">
        <v>2</v>
      </c>
      <c r="N23" s="167">
        <v>22</v>
      </c>
      <c r="O23" s="167">
        <v>64</v>
      </c>
      <c r="P23" s="167">
        <v>73</v>
      </c>
      <c r="Q23" s="167">
        <v>0</v>
      </c>
      <c r="R23" s="167">
        <v>14</v>
      </c>
      <c r="S23" s="167">
        <v>4</v>
      </c>
      <c r="T23" s="167">
        <v>17</v>
      </c>
      <c r="U23" s="167">
        <v>35</v>
      </c>
      <c r="V23" s="167">
        <v>0</v>
      </c>
      <c r="W23" s="167">
        <v>0</v>
      </c>
      <c r="X23" s="167">
        <v>638</v>
      </c>
    </row>
    <row r="24" spans="1:24" x14ac:dyDescent="0.3">
      <c r="A24" s="40" t="s">
        <v>256</v>
      </c>
      <c r="B24" s="169">
        <v>465584</v>
      </c>
      <c r="C24" s="169">
        <v>7748</v>
      </c>
      <c r="D24" s="169">
        <v>2293</v>
      </c>
      <c r="E24" s="169">
        <v>195031</v>
      </c>
      <c r="F24" s="169">
        <v>532</v>
      </c>
      <c r="G24" s="169">
        <v>2106</v>
      </c>
      <c r="H24" s="169">
        <v>24222</v>
      </c>
      <c r="I24" s="169">
        <v>75937</v>
      </c>
      <c r="J24" s="169">
        <v>35012</v>
      </c>
      <c r="K24" s="169">
        <v>30519</v>
      </c>
      <c r="L24" s="169">
        <v>6747</v>
      </c>
      <c r="M24" s="169">
        <v>1814</v>
      </c>
      <c r="N24" s="169">
        <v>5115</v>
      </c>
      <c r="O24" s="169">
        <v>21543</v>
      </c>
      <c r="P24" s="169">
        <v>18579</v>
      </c>
      <c r="Q24" s="169">
        <v>65</v>
      </c>
      <c r="R24" s="169">
        <v>4477</v>
      </c>
      <c r="S24" s="169">
        <v>12014</v>
      </c>
      <c r="T24" s="169">
        <v>7682</v>
      </c>
      <c r="U24" s="169">
        <v>13323</v>
      </c>
      <c r="V24" s="169">
        <v>5</v>
      </c>
      <c r="W24" s="169">
        <v>3</v>
      </c>
      <c r="X24" s="169">
        <v>817</v>
      </c>
    </row>
    <row r="25" spans="1:24" x14ac:dyDescent="0.3">
      <c r="A25" s="253" t="s">
        <v>258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 x14ac:dyDescent="0.3">
      <c r="A26" s="2" t="s">
        <v>11</v>
      </c>
      <c r="B26" s="168">
        <v>28027678.030000001</v>
      </c>
      <c r="C26" s="168">
        <v>85119.26</v>
      </c>
      <c r="D26" s="168">
        <v>30656.16</v>
      </c>
      <c r="E26" s="168">
        <v>719836.32</v>
      </c>
      <c r="F26" s="168">
        <v>24182.95</v>
      </c>
      <c r="G26" s="168">
        <v>9698.15</v>
      </c>
      <c r="H26" s="168">
        <v>344983.52</v>
      </c>
      <c r="I26" s="168">
        <v>10174117.789999999</v>
      </c>
      <c r="J26" s="168">
        <v>444293.57</v>
      </c>
      <c r="K26" s="168">
        <v>8171544.7400000002</v>
      </c>
      <c r="L26" s="168">
        <v>240497.69</v>
      </c>
      <c r="M26" s="168">
        <v>100627.18</v>
      </c>
      <c r="N26" s="168">
        <v>527758.81999999995</v>
      </c>
      <c r="O26" s="168">
        <v>855549.53</v>
      </c>
      <c r="P26" s="168">
        <v>1277527.79</v>
      </c>
      <c r="Q26" s="168">
        <v>6223.41</v>
      </c>
      <c r="R26" s="168">
        <v>973839.39</v>
      </c>
      <c r="S26" s="168">
        <v>412409.63</v>
      </c>
      <c r="T26" s="168">
        <v>2616374.12</v>
      </c>
      <c r="U26" s="168">
        <v>997819.51</v>
      </c>
      <c r="V26" s="168">
        <v>0</v>
      </c>
      <c r="W26" s="168">
        <v>0</v>
      </c>
      <c r="X26" s="168">
        <v>14618.5</v>
      </c>
    </row>
    <row r="27" spans="1:24" x14ac:dyDescent="0.3">
      <c r="A27" s="2" t="s">
        <v>12</v>
      </c>
      <c r="B27" s="168">
        <v>22362883.260000002</v>
      </c>
      <c r="C27" s="168">
        <v>423960</v>
      </c>
      <c r="D27" s="168">
        <v>0</v>
      </c>
      <c r="E27" s="168">
        <v>2593200</v>
      </c>
      <c r="F27" s="168">
        <v>4260</v>
      </c>
      <c r="G27" s="168">
        <v>10980</v>
      </c>
      <c r="H27" s="168">
        <v>3760209</v>
      </c>
      <c r="I27" s="168">
        <v>4396101.76</v>
      </c>
      <c r="J27" s="168">
        <v>919650</v>
      </c>
      <c r="K27" s="168">
        <v>1994416.79</v>
      </c>
      <c r="L27" s="168">
        <v>503460</v>
      </c>
      <c r="M27" s="168">
        <v>263910</v>
      </c>
      <c r="N27" s="168">
        <v>121680</v>
      </c>
      <c r="O27" s="168">
        <v>2349030</v>
      </c>
      <c r="P27" s="168">
        <v>892770</v>
      </c>
      <c r="Q27" s="168">
        <v>7140</v>
      </c>
      <c r="R27" s="168">
        <v>583020</v>
      </c>
      <c r="S27" s="168">
        <v>245040</v>
      </c>
      <c r="T27" s="168">
        <v>595470</v>
      </c>
      <c r="U27" s="168">
        <v>2657245.71</v>
      </c>
      <c r="V27" s="168">
        <v>2340</v>
      </c>
      <c r="W27" s="168">
        <v>960</v>
      </c>
      <c r="X27" s="168">
        <v>38040</v>
      </c>
    </row>
    <row r="28" spans="1:24" x14ac:dyDescent="0.3">
      <c r="A28" s="2" t="s">
        <v>13</v>
      </c>
      <c r="B28" s="168">
        <v>44086520.020000003</v>
      </c>
      <c r="C28" s="168">
        <v>655074.22</v>
      </c>
      <c r="D28" s="168">
        <v>6071.43</v>
      </c>
      <c r="E28" s="168">
        <v>29302748.699999999</v>
      </c>
      <c r="F28" s="168">
        <v>114516.21</v>
      </c>
      <c r="G28" s="168">
        <v>99448.72</v>
      </c>
      <c r="H28" s="168">
        <v>784919.21</v>
      </c>
      <c r="I28" s="168">
        <v>2809794.37</v>
      </c>
      <c r="J28" s="168">
        <v>2732432.11</v>
      </c>
      <c r="K28" s="168">
        <v>606484.73</v>
      </c>
      <c r="L28" s="168">
        <v>468208.47</v>
      </c>
      <c r="M28" s="168">
        <v>69977.23</v>
      </c>
      <c r="N28" s="168">
        <v>851103.49</v>
      </c>
      <c r="O28" s="168">
        <v>1714882.84</v>
      </c>
      <c r="P28" s="168">
        <v>1970994.94</v>
      </c>
      <c r="Q28" s="168">
        <v>4463.2700000000004</v>
      </c>
      <c r="R28" s="168">
        <v>121003.8</v>
      </c>
      <c r="S28" s="168">
        <v>1388287.57</v>
      </c>
      <c r="T28" s="168">
        <v>225345.76</v>
      </c>
      <c r="U28" s="168">
        <v>160055.85999999999</v>
      </c>
      <c r="V28" s="168">
        <v>0</v>
      </c>
      <c r="W28" s="168">
        <v>0</v>
      </c>
      <c r="X28" s="168">
        <v>707.09</v>
      </c>
    </row>
    <row r="29" spans="1:24" x14ac:dyDescent="0.3">
      <c r="A29" s="2" t="s">
        <v>14</v>
      </c>
      <c r="B29" s="168">
        <v>79674663.280000001</v>
      </c>
      <c r="C29" s="168">
        <v>942591.27</v>
      </c>
      <c r="D29" s="168">
        <v>420933.77</v>
      </c>
      <c r="E29" s="168">
        <v>41766411.840000004</v>
      </c>
      <c r="F29" s="168">
        <v>29701.59</v>
      </c>
      <c r="G29" s="168">
        <v>436340.67</v>
      </c>
      <c r="H29" s="168">
        <v>3968091.02</v>
      </c>
      <c r="I29" s="168">
        <v>11105326.449999999</v>
      </c>
      <c r="J29" s="168">
        <v>6808370.1900000004</v>
      </c>
      <c r="K29" s="168">
        <v>2836911.84</v>
      </c>
      <c r="L29" s="168">
        <v>1254725.2</v>
      </c>
      <c r="M29" s="168">
        <v>147651.42000000001</v>
      </c>
      <c r="N29" s="168">
        <v>619957.80000000005</v>
      </c>
      <c r="O29" s="168">
        <v>3103547.57</v>
      </c>
      <c r="P29" s="168">
        <v>2558061.9</v>
      </c>
      <c r="Q29" s="168">
        <v>4590.3900000000003</v>
      </c>
      <c r="R29" s="168">
        <v>212781.27</v>
      </c>
      <c r="S29" s="168">
        <v>2488356.81</v>
      </c>
      <c r="T29" s="168">
        <v>477734.95</v>
      </c>
      <c r="U29" s="168">
        <v>485628.39</v>
      </c>
      <c r="V29" s="168">
        <v>0</v>
      </c>
      <c r="W29" s="168">
        <v>229.12</v>
      </c>
      <c r="X29" s="168">
        <v>6719.82</v>
      </c>
    </row>
    <row r="30" spans="1:24" x14ac:dyDescent="0.3">
      <c r="A30" s="2" t="s">
        <v>15</v>
      </c>
      <c r="B30" s="168">
        <v>2580285</v>
      </c>
      <c r="C30" s="168">
        <v>35490</v>
      </c>
      <c r="D30" s="168">
        <v>210</v>
      </c>
      <c r="E30" s="168">
        <v>188265</v>
      </c>
      <c r="F30" s="168">
        <v>0</v>
      </c>
      <c r="G30" s="168">
        <v>1470</v>
      </c>
      <c r="H30" s="168">
        <v>416535</v>
      </c>
      <c r="I30" s="168">
        <v>323505</v>
      </c>
      <c r="J30" s="168">
        <v>137235</v>
      </c>
      <c r="K30" s="168">
        <v>73920</v>
      </c>
      <c r="L30" s="168">
        <v>46830</v>
      </c>
      <c r="M30" s="168">
        <v>21420</v>
      </c>
      <c r="N30" s="168">
        <v>10920</v>
      </c>
      <c r="O30" s="168">
        <v>205695</v>
      </c>
      <c r="P30" s="168">
        <v>94500</v>
      </c>
      <c r="Q30" s="168">
        <v>210</v>
      </c>
      <c r="R30" s="168">
        <v>59115</v>
      </c>
      <c r="S30" s="168">
        <v>11550</v>
      </c>
      <c r="T30" s="168">
        <v>113925</v>
      </c>
      <c r="U30" s="168">
        <v>832665</v>
      </c>
      <c r="V30" s="168">
        <v>0</v>
      </c>
      <c r="W30" s="168">
        <v>0</v>
      </c>
      <c r="X30" s="168">
        <v>6825</v>
      </c>
    </row>
    <row r="31" spans="1:24" x14ac:dyDescent="0.3">
      <c r="A31" s="2" t="s">
        <v>16</v>
      </c>
      <c r="B31" s="168">
        <v>236985</v>
      </c>
      <c r="C31" s="168">
        <v>630</v>
      </c>
      <c r="D31" s="168">
        <v>0</v>
      </c>
      <c r="E31" s="168">
        <v>7980</v>
      </c>
      <c r="F31" s="168">
        <v>210</v>
      </c>
      <c r="G31" s="168">
        <v>210</v>
      </c>
      <c r="H31" s="168">
        <v>7350</v>
      </c>
      <c r="I31" s="168">
        <v>20790</v>
      </c>
      <c r="J31" s="168">
        <v>3990</v>
      </c>
      <c r="K31" s="168">
        <v>7770</v>
      </c>
      <c r="L31" s="168">
        <v>5250</v>
      </c>
      <c r="M31" s="168">
        <v>420</v>
      </c>
      <c r="N31" s="168">
        <v>4620</v>
      </c>
      <c r="O31" s="168">
        <v>13440</v>
      </c>
      <c r="P31" s="168">
        <v>15330</v>
      </c>
      <c r="Q31" s="168">
        <v>0</v>
      </c>
      <c r="R31" s="168">
        <v>2940</v>
      </c>
      <c r="S31" s="168">
        <v>840</v>
      </c>
      <c r="T31" s="168">
        <v>3570</v>
      </c>
      <c r="U31" s="168">
        <v>7350</v>
      </c>
      <c r="V31" s="168">
        <v>0</v>
      </c>
      <c r="W31" s="168">
        <v>0</v>
      </c>
      <c r="X31" s="168">
        <v>134295</v>
      </c>
    </row>
    <row r="32" spans="1:24" x14ac:dyDescent="0.3">
      <c r="A32" s="40" t="s">
        <v>256</v>
      </c>
      <c r="B32" s="170">
        <v>176969014.59</v>
      </c>
      <c r="C32" s="170">
        <v>2142864.75</v>
      </c>
      <c r="D32" s="170">
        <v>457871.35999999999</v>
      </c>
      <c r="E32" s="170">
        <v>74578441.859999999</v>
      </c>
      <c r="F32" s="170">
        <v>172870.75</v>
      </c>
      <c r="G32" s="170">
        <v>558147.54</v>
      </c>
      <c r="H32" s="170">
        <v>9282087.75</v>
      </c>
      <c r="I32" s="170">
        <v>28829635.370000001</v>
      </c>
      <c r="J32" s="170">
        <v>11045970.869999999</v>
      </c>
      <c r="K32" s="170">
        <v>13691048.1</v>
      </c>
      <c r="L32" s="170">
        <v>2518971.36</v>
      </c>
      <c r="M32" s="170">
        <v>604005.82999999996</v>
      </c>
      <c r="N32" s="170">
        <v>2136040.11</v>
      </c>
      <c r="O32" s="170">
        <v>8242144.9400000004</v>
      </c>
      <c r="P32" s="170">
        <v>6809184.6299999999</v>
      </c>
      <c r="Q32" s="170">
        <v>22627.07</v>
      </c>
      <c r="R32" s="170">
        <v>1952699.46</v>
      </c>
      <c r="S32" s="170">
        <v>4546484.01</v>
      </c>
      <c r="T32" s="170">
        <v>4032419.83</v>
      </c>
      <c r="U32" s="170">
        <v>5140764.47</v>
      </c>
      <c r="V32" s="170">
        <v>2340</v>
      </c>
      <c r="W32" s="170">
        <v>1189.1199999999999</v>
      </c>
      <c r="X32" s="170">
        <v>201205.41</v>
      </c>
    </row>
    <row r="34" spans="1:3" x14ac:dyDescent="0.3">
      <c r="A34" s="231" t="str">
        <f>HYPERLINK("#'Vysvetlivky'!A15", "Vysvetlivky k sekciám SK-NACE")</f>
        <v>Vysvetlivky k sekciám SK-NACE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  <c r="C35" s="232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42578125" defaultRowHeight="13.2" x14ac:dyDescent="0.3"/>
  <cols>
    <col min="1" max="1" width="10.7109375" customWidth="1"/>
    <col min="2" max="24" width="15.7109375" customWidth="1"/>
  </cols>
  <sheetData>
    <row r="2" spans="1:24" ht="15.6" x14ac:dyDescent="0.3">
      <c r="A2" s="226" t="s">
        <v>260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4" x14ac:dyDescent="0.3">
      <c r="A3" s="252" t="s">
        <v>274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</row>
    <row r="5" spans="1:24" x14ac:dyDescent="0.3">
      <c r="A5" s="230" t="s">
        <v>2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</row>
    <row r="7" spans="1:24" x14ac:dyDescent="0.3">
      <c r="A7" s="235" t="s">
        <v>4</v>
      </c>
      <c r="B7" s="235" t="s">
        <v>248</v>
      </c>
      <c r="C7" s="237" t="s">
        <v>275</v>
      </c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</row>
    <row r="8" spans="1:24" x14ac:dyDescent="0.3">
      <c r="A8" s="235"/>
      <c r="B8" s="235"/>
      <c r="C8" s="1" t="s">
        <v>276</v>
      </c>
      <c r="D8" s="1" t="s">
        <v>277</v>
      </c>
      <c r="E8" s="1" t="s">
        <v>278</v>
      </c>
      <c r="F8" s="1" t="s">
        <v>279</v>
      </c>
      <c r="G8" s="1" t="s">
        <v>280</v>
      </c>
      <c r="H8" s="1" t="s">
        <v>281</v>
      </c>
      <c r="I8" s="1" t="s">
        <v>282</v>
      </c>
      <c r="J8" s="1" t="s">
        <v>283</v>
      </c>
      <c r="K8" s="1" t="s">
        <v>284</v>
      </c>
      <c r="L8" s="1" t="s">
        <v>285</v>
      </c>
      <c r="M8" s="1" t="s">
        <v>286</v>
      </c>
      <c r="N8" s="1" t="s">
        <v>287</v>
      </c>
      <c r="O8" s="1" t="s">
        <v>288</v>
      </c>
      <c r="P8" s="1" t="s">
        <v>289</v>
      </c>
      <c r="Q8" s="1" t="s">
        <v>290</v>
      </c>
      <c r="R8" s="1" t="s">
        <v>291</v>
      </c>
      <c r="S8" s="1" t="s">
        <v>292</v>
      </c>
      <c r="T8" s="1" t="s">
        <v>293</v>
      </c>
      <c r="U8" s="1" t="s">
        <v>294</v>
      </c>
      <c r="V8" s="1" t="s">
        <v>295</v>
      </c>
      <c r="W8" s="1" t="s">
        <v>296</v>
      </c>
      <c r="X8" s="1" t="s">
        <v>297</v>
      </c>
    </row>
    <row r="9" spans="1:24" x14ac:dyDescent="0.3">
      <c r="A9" s="253" t="s">
        <v>255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</row>
    <row r="10" spans="1:24" x14ac:dyDescent="0.3">
      <c r="A10" s="2" t="s">
        <v>11</v>
      </c>
      <c r="B10" s="171">
        <v>4050</v>
      </c>
      <c r="C10" s="171">
        <v>17</v>
      </c>
      <c r="D10" s="171">
        <v>1</v>
      </c>
      <c r="E10" s="171">
        <v>138</v>
      </c>
      <c r="F10" s="171">
        <v>4</v>
      </c>
      <c r="G10" s="171">
        <v>2</v>
      </c>
      <c r="H10" s="171">
        <v>85</v>
      </c>
      <c r="I10" s="171">
        <v>865</v>
      </c>
      <c r="J10" s="171">
        <v>103</v>
      </c>
      <c r="K10" s="171">
        <v>1198</v>
      </c>
      <c r="L10" s="171">
        <v>41</v>
      </c>
      <c r="M10" s="171">
        <v>9</v>
      </c>
      <c r="N10" s="171">
        <v>86</v>
      </c>
      <c r="O10" s="171">
        <v>160</v>
      </c>
      <c r="P10" s="171">
        <v>191</v>
      </c>
      <c r="Q10" s="171">
        <v>1</v>
      </c>
      <c r="R10" s="171">
        <v>295</v>
      </c>
      <c r="S10" s="171">
        <v>138</v>
      </c>
      <c r="T10" s="171">
        <v>386</v>
      </c>
      <c r="U10" s="171">
        <v>324</v>
      </c>
      <c r="V10" s="171">
        <v>0</v>
      </c>
      <c r="W10" s="171">
        <v>0</v>
      </c>
      <c r="X10" s="171">
        <v>6</v>
      </c>
    </row>
    <row r="11" spans="1:24" x14ac:dyDescent="0.3">
      <c r="A11" s="2" t="s">
        <v>12</v>
      </c>
      <c r="B11" s="171">
        <v>41504</v>
      </c>
      <c r="C11" s="171">
        <v>925</v>
      </c>
      <c r="D11" s="171">
        <v>2</v>
      </c>
      <c r="E11" s="171">
        <v>5838</v>
      </c>
      <c r="F11" s="171">
        <v>8</v>
      </c>
      <c r="G11" s="171">
        <v>18</v>
      </c>
      <c r="H11" s="171">
        <v>7835</v>
      </c>
      <c r="I11" s="171">
        <v>7430</v>
      </c>
      <c r="J11" s="171">
        <v>1764</v>
      </c>
      <c r="K11" s="171">
        <v>3200</v>
      </c>
      <c r="L11" s="171">
        <v>1236</v>
      </c>
      <c r="M11" s="171">
        <v>624</v>
      </c>
      <c r="N11" s="171">
        <v>222</v>
      </c>
      <c r="O11" s="171">
        <v>5242</v>
      </c>
      <c r="P11" s="171">
        <v>1919</v>
      </c>
      <c r="Q11" s="171">
        <v>25</v>
      </c>
      <c r="R11" s="171">
        <v>1091</v>
      </c>
      <c r="S11" s="171">
        <v>557</v>
      </c>
      <c r="T11" s="171">
        <v>1141</v>
      </c>
      <c r="U11" s="171">
        <v>2351</v>
      </c>
      <c r="V11" s="171">
        <v>5</v>
      </c>
      <c r="W11" s="171">
        <v>2</v>
      </c>
      <c r="X11" s="171">
        <v>69</v>
      </c>
    </row>
    <row r="12" spans="1:24" x14ac:dyDescent="0.3">
      <c r="A12" s="2" t="s">
        <v>13</v>
      </c>
      <c r="B12" s="171">
        <v>4477</v>
      </c>
      <c r="C12" s="171">
        <v>47</v>
      </c>
      <c r="D12" s="171">
        <v>1</v>
      </c>
      <c r="E12" s="171">
        <v>650</v>
      </c>
      <c r="F12" s="171">
        <v>9</v>
      </c>
      <c r="G12" s="171">
        <v>14</v>
      </c>
      <c r="H12" s="171">
        <v>321</v>
      </c>
      <c r="I12" s="171">
        <v>965</v>
      </c>
      <c r="J12" s="171">
        <v>270</v>
      </c>
      <c r="K12" s="171">
        <v>512</v>
      </c>
      <c r="L12" s="171">
        <v>129</v>
      </c>
      <c r="M12" s="171">
        <v>24</v>
      </c>
      <c r="N12" s="171">
        <v>115</v>
      </c>
      <c r="O12" s="171">
        <v>509</v>
      </c>
      <c r="P12" s="171">
        <v>314</v>
      </c>
      <c r="Q12" s="171">
        <v>4</v>
      </c>
      <c r="R12" s="171">
        <v>71</v>
      </c>
      <c r="S12" s="171">
        <v>296</v>
      </c>
      <c r="T12" s="171">
        <v>84</v>
      </c>
      <c r="U12" s="171">
        <v>141</v>
      </c>
      <c r="V12" s="171">
        <v>0</v>
      </c>
      <c r="W12" s="171">
        <v>0</v>
      </c>
      <c r="X12" s="171">
        <v>1</v>
      </c>
    </row>
    <row r="13" spans="1:24" x14ac:dyDescent="0.3">
      <c r="A13" s="2" t="s">
        <v>14</v>
      </c>
      <c r="B13" s="171">
        <v>17606</v>
      </c>
      <c r="C13" s="171">
        <v>267</v>
      </c>
      <c r="D13" s="171">
        <v>16</v>
      </c>
      <c r="E13" s="171">
        <v>2554</v>
      </c>
      <c r="F13" s="171">
        <v>13</v>
      </c>
      <c r="G13" s="171">
        <v>79</v>
      </c>
      <c r="H13" s="171">
        <v>1299</v>
      </c>
      <c r="I13" s="171">
        <v>4510</v>
      </c>
      <c r="J13" s="171">
        <v>1225</v>
      </c>
      <c r="K13" s="171">
        <v>2266</v>
      </c>
      <c r="L13" s="171">
        <v>520</v>
      </c>
      <c r="M13" s="171">
        <v>69</v>
      </c>
      <c r="N13" s="171">
        <v>316</v>
      </c>
      <c r="O13" s="171">
        <v>1721</v>
      </c>
      <c r="P13" s="171">
        <v>923</v>
      </c>
      <c r="Q13" s="171">
        <v>7</v>
      </c>
      <c r="R13" s="171">
        <v>189</v>
      </c>
      <c r="S13" s="171">
        <v>934</v>
      </c>
      <c r="T13" s="171">
        <v>238</v>
      </c>
      <c r="U13" s="171">
        <v>452</v>
      </c>
      <c r="V13" s="171">
        <v>0</v>
      </c>
      <c r="W13" s="171">
        <v>1</v>
      </c>
      <c r="X13" s="171">
        <v>7</v>
      </c>
    </row>
    <row r="14" spans="1:24" x14ac:dyDescent="0.3">
      <c r="A14" s="2" t="s">
        <v>15</v>
      </c>
      <c r="B14" s="171">
        <v>8654</v>
      </c>
      <c r="C14" s="171">
        <v>169</v>
      </c>
      <c r="D14" s="171">
        <v>0</v>
      </c>
      <c r="E14" s="171">
        <v>847</v>
      </c>
      <c r="F14" s="171">
        <v>0</v>
      </c>
      <c r="G14" s="171">
        <v>6</v>
      </c>
      <c r="H14" s="171">
        <v>2023</v>
      </c>
      <c r="I14" s="171">
        <v>1080</v>
      </c>
      <c r="J14" s="171">
        <v>495</v>
      </c>
      <c r="K14" s="171">
        <v>254</v>
      </c>
      <c r="L14" s="171">
        <v>224</v>
      </c>
      <c r="M14" s="171">
        <v>83</v>
      </c>
      <c r="N14" s="171">
        <v>49</v>
      </c>
      <c r="O14" s="171">
        <v>956</v>
      </c>
      <c r="P14" s="171">
        <v>425</v>
      </c>
      <c r="Q14" s="171">
        <v>1</v>
      </c>
      <c r="R14" s="171">
        <v>259</v>
      </c>
      <c r="S14" s="171">
        <v>34</v>
      </c>
      <c r="T14" s="171">
        <v>493</v>
      </c>
      <c r="U14" s="171">
        <v>1237</v>
      </c>
      <c r="V14" s="171">
        <v>0</v>
      </c>
      <c r="W14" s="171">
        <v>0</v>
      </c>
      <c r="X14" s="171">
        <v>19</v>
      </c>
    </row>
    <row r="15" spans="1:24" x14ac:dyDescent="0.3">
      <c r="A15" s="2" t="s">
        <v>16</v>
      </c>
      <c r="B15" s="171">
        <v>967</v>
      </c>
      <c r="C15" s="171">
        <v>4</v>
      </c>
      <c r="D15" s="171">
        <v>0</v>
      </c>
      <c r="E15" s="171">
        <v>27</v>
      </c>
      <c r="F15" s="171">
        <v>0</v>
      </c>
      <c r="G15" s="171">
        <v>1</v>
      </c>
      <c r="H15" s="171">
        <v>25</v>
      </c>
      <c r="I15" s="171">
        <v>75</v>
      </c>
      <c r="J15" s="171">
        <v>15</v>
      </c>
      <c r="K15" s="171">
        <v>27</v>
      </c>
      <c r="L15" s="171">
        <v>23</v>
      </c>
      <c r="M15" s="171">
        <v>1</v>
      </c>
      <c r="N15" s="171">
        <v>18</v>
      </c>
      <c r="O15" s="171">
        <v>63</v>
      </c>
      <c r="P15" s="171">
        <v>67</v>
      </c>
      <c r="Q15" s="171">
        <v>0</v>
      </c>
      <c r="R15" s="171">
        <v>12</v>
      </c>
      <c r="S15" s="171">
        <v>3</v>
      </c>
      <c r="T15" s="171">
        <v>16</v>
      </c>
      <c r="U15" s="171">
        <v>20</v>
      </c>
      <c r="V15" s="171">
        <v>0</v>
      </c>
      <c r="W15" s="171">
        <v>0</v>
      </c>
      <c r="X15" s="171">
        <v>570</v>
      </c>
    </row>
    <row r="16" spans="1:24" x14ac:dyDescent="0.3">
      <c r="A16" s="40" t="s">
        <v>256</v>
      </c>
      <c r="B16" s="173">
        <v>77258</v>
      </c>
      <c r="C16" s="173">
        <v>1429</v>
      </c>
      <c r="D16" s="173">
        <v>20</v>
      </c>
      <c r="E16" s="173">
        <v>10054</v>
      </c>
      <c r="F16" s="173">
        <v>34</v>
      </c>
      <c r="G16" s="173">
        <v>120</v>
      </c>
      <c r="H16" s="173">
        <v>11588</v>
      </c>
      <c r="I16" s="173">
        <v>14925</v>
      </c>
      <c r="J16" s="173">
        <v>3872</v>
      </c>
      <c r="K16" s="173">
        <v>7457</v>
      </c>
      <c r="L16" s="173">
        <v>2173</v>
      </c>
      <c r="M16" s="173">
        <v>810</v>
      </c>
      <c r="N16" s="173">
        <v>806</v>
      </c>
      <c r="O16" s="173">
        <v>8651</v>
      </c>
      <c r="P16" s="173">
        <v>3839</v>
      </c>
      <c r="Q16" s="173">
        <v>38</v>
      </c>
      <c r="R16" s="173">
        <v>1917</v>
      </c>
      <c r="S16" s="173">
        <v>1962</v>
      </c>
      <c r="T16" s="173">
        <v>2358</v>
      </c>
      <c r="U16" s="173">
        <v>4525</v>
      </c>
      <c r="V16" s="173">
        <v>5</v>
      </c>
      <c r="W16" s="173">
        <v>3</v>
      </c>
      <c r="X16" s="173">
        <v>672</v>
      </c>
    </row>
    <row r="17" spans="1:24" x14ac:dyDescent="0.3">
      <c r="A17" s="253" t="s">
        <v>257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</row>
    <row r="18" spans="1:24" x14ac:dyDescent="0.3">
      <c r="A18" s="2" t="s">
        <v>11</v>
      </c>
      <c r="B18" s="171">
        <v>24752</v>
      </c>
      <c r="C18" s="171">
        <v>55</v>
      </c>
      <c r="D18" s="171">
        <v>38</v>
      </c>
      <c r="E18" s="171">
        <v>491</v>
      </c>
      <c r="F18" s="171">
        <v>27</v>
      </c>
      <c r="G18" s="171">
        <v>5</v>
      </c>
      <c r="H18" s="171">
        <v>212</v>
      </c>
      <c r="I18" s="171">
        <v>8201</v>
      </c>
      <c r="J18" s="171">
        <v>379</v>
      </c>
      <c r="K18" s="171">
        <v>5512</v>
      </c>
      <c r="L18" s="171">
        <v>238</v>
      </c>
      <c r="M18" s="171">
        <v>12</v>
      </c>
      <c r="N18" s="171">
        <v>441</v>
      </c>
      <c r="O18" s="171">
        <v>750</v>
      </c>
      <c r="P18" s="171">
        <v>1120</v>
      </c>
      <c r="Q18" s="171">
        <v>9</v>
      </c>
      <c r="R18" s="171">
        <v>1783</v>
      </c>
      <c r="S18" s="171">
        <v>552</v>
      </c>
      <c r="T18" s="171">
        <v>3976</v>
      </c>
      <c r="U18" s="171">
        <v>930</v>
      </c>
      <c r="V18" s="171">
        <v>0</v>
      </c>
      <c r="W18" s="171">
        <v>0</v>
      </c>
      <c r="X18" s="171">
        <v>21</v>
      </c>
    </row>
    <row r="19" spans="1:24" x14ac:dyDescent="0.3">
      <c r="A19" s="2" t="s">
        <v>12</v>
      </c>
      <c r="B19" s="171">
        <v>41435</v>
      </c>
      <c r="C19" s="171">
        <v>925</v>
      </c>
      <c r="D19" s="171">
        <v>2</v>
      </c>
      <c r="E19" s="171">
        <v>5825</v>
      </c>
      <c r="F19" s="171">
        <v>8</v>
      </c>
      <c r="G19" s="171">
        <v>18</v>
      </c>
      <c r="H19" s="171">
        <v>7823</v>
      </c>
      <c r="I19" s="171">
        <v>7415</v>
      </c>
      <c r="J19" s="171">
        <v>1762</v>
      </c>
      <c r="K19" s="171">
        <v>3198</v>
      </c>
      <c r="L19" s="171">
        <v>1232</v>
      </c>
      <c r="M19" s="171">
        <v>620</v>
      </c>
      <c r="N19" s="171">
        <v>221</v>
      </c>
      <c r="O19" s="171">
        <v>5234</v>
      </c>
      <c r="P19" s="171">
        <v>1915</v>
      </c>
      <c r="Q19" s="171">
        <v>24</v>
      </c>
      <c r="R19" s="171">
        <v>1091</v>
      </c>
      <c r="S19" s="171">
        <v>557</v>
      </c>
      <c r="T19" s="171">
        <v>1140</v>
      </c>
      <c r="U19" s="171">
        <v>2349</v>
      </c>
      <c r="V19" s="171">
        <v>5</v>
      </c>
      <c r="W19" s="171">
        <v>2</v>
      </c>
      <c r="X19" s="171">
        <v>69</v>
      </c>
    </row>
    <row r="20" spans="1:24" x14ac:dyDescent="0.3">
      <c r="A20" s="2" t="s">
        <v>13</v>
      </c>
      <c r="B20" s="171">
        <v>109455</v>
      </c>
      <c r="C20" s="171">
        <v>3239</v>
      </c>
      <c r="D20" s="171">
        <v>3</v>
      </c>
      <c r="E20" s="171">
        <v>70760</v>
      </c>
      <c r="F20" s="171">
        <v>439</v>
      </c>
      <c r="G20" s="171">
        <v>147</v>
      </c>
      <c r="H20" s="171">
        <v>1402</v>
      </c>
      <c r="I20" s="171">
        <v>6895</v>
      </c>
      <c r="J20" s="171">
        <v>8713</v>
      </c>
      <c r="K20" s="171">
        <v>3449</v>
      </c>
      <c r="L20" s="171">
        <v>749</v>
      </c>
      <c r="M20" s="171">
        <v>118</v>
      </c>
      <c r="N20" s="171">
        <v>1524</v>
      </c>
      <c r="O20" s="171">
        <v>3672</v>
      </c>
      <c r="P20" s="171">
        <v>4984</v>
      </c>
      <c r="Q20" s="171">
        <v>12</v>
      </c>
      <c r="R20" s="171">
        <v>301</v>
      </c>
      <c r="S20" s="171">
        <v>2142</v>
      </c>
      <c r="T20" s="171">
        <v>382</v>
      </c>
      <c r="U20" s="171">
        <v>523</v>
      </c>
      <c r="V20" s="171">
        <v>0</v>
      </c>
      <c r="W20" s="171">
        <v>0</v>
      </c>
      <c r="X20" s="171">
        <v>1</v>
      </c>
    </row>
    <row r="21" spans="1:24" x14ac:dyDescent="0.3">
      <c r="A21" s="2" t="s">
        <v>14</v>
      </c>
      <c r="B21" s="171">
        <v>273719</v>
      </c>
      <c r="C21" s="171">
        <v>2639</v>
      </c>
      <c r="D21" s="171">
        <v>2336</v>
      </c>
      <c r="E21" s="171">
        <v>152254</v>
      </c>
      <c r="F21" s="171">
        <v>178</v>
      </c>
      <c r="G21" s="171">
        <v>1175</v>
      </c>
      <c r="H21" s="171">
        <v>11436</v>
      </c>
      <c r="I21" s="171">
        <v>37596</v>
      </c>
      <c r="J21" s="171">
        <v>18928</v>
      </c>
      <c r="K21" s="171">
        <v>14097</v>
      </c>
      <c r="L21" s="171">
        <v>4570</v>
      </c>
      <c r="M21" s="171">
        <v>453</v>
      </c>
      <c r="N21" s="171">
        <v>2113</v>
      </c>
      <c r="O21" s="171">
        <v>9209</v>
      </c>
      <c r="P21" s="171">
        <v>8171</v>
      </c>
      <c r="Q21" s="171">
        <v>16</v>
      </c>
      <c r="R21" s="171">
        <v>725</v>
      </c>
      <c r="S21" s="171">
        <v>4506</v>
      </c>
      <c r="T21" s="171">
        <v>1570</v>
      </c>
      <c r="U21" s="171">
        <v>1728</v>
      </c>
      <c r="V21" s="171">
        <v>0</v>
      </c>
      <c r="W21" s="171">
        <v>1</v>
      </c>
      <c r="X21" s="171">
        <v>18</v>
      </c>
    </row>
    <row r="22" spans="1:24" x14ac:dyDescent="0.3">
      <c r="A22" s="2" t="s">
        <v>15</v>
      </c>
      <c r="B22" s="171">
        <v>8650</v>
      </c>
      <c r="C22" s="171">
        <v>169</v>
      </c>
      <c r="D22" s="171">
        <v>0</v>
      </c>
      <c r="E22" s="171">
        <v>847</v>
      </c>
      <c r="F22" s="171">
        <v>0</v>
      </c>
      <c r="G22" s="171">
        <v>6</v>
      </c>
      <c r="H22" s="171">
        <v>2023</v>
      </c>
      <c r="I22" s="171">
        <v>1078</v>
      </c>
      <c r="J22" s="171">
        <v>495</v>
      </c>
      <c r="K22" s="171">
        <v>254</v>
      </c>
      <c r="L22" s="171">
        <v>224</v>
      </c>
      <c r="M22" s="171">
        <v>83</v>
      </c>
      <c r="N22" s="171">
        <v>49</v>
      </c>
      <c r="O22" s="171">
        <v>955</v>
      </c>
      <c r="P22" s="171">
        <v>425</v>
      </c>
      <c r="Q22" s="171">
        <v>1</v>
      </c>
      <c r="R22" s="171">
        <v>259</v>
      </c>
      <c r="S22" s="171">
        <v>34</v>
      </c>
      <c r="T22" s="171">
        <v>493</v>
      </c>
      <c r="U22" s="171">
        <v>1236</v>
      </c>
      <c r="V22" s="171">
        <v>0</v>
      </c>
      <c r="W22" s="171">
        <v>0</v>
      </c>
      <c r="X22" s="171">
        <v>19</v>
      </c>
    </row>
    <row r="23" spans="1:24" x14ac:dyDescent="0.3">
      <c r="A23" s="2" t="s">
        <v>16</v>
      </c>
      <c r="B23" s="171">
        <v>967</v>
      </c>
      <c r="C23" s="171">
        <v>4</v>
      </c>
      <c r="D23" s="171">
        <v>0</v>
      </c>
      <c r="E23" s="171">
        <v>27</v>
      </c>
      <c r="F23" s="171">
        <v>0</v>
      </c>
      <c r="G23" s="171">
        <v>1</v>
      </c>
      <c r="H23" s="171">
        <v>25</v>
      </c>
      <c r="I23" s="171">
        <v>75</v>
      </c>
      <c r="J23" s="171">
        <v>15</v>
      </c>
      <c r="K23" s="171">
        <v>27</v>
      </c>
      <c r="L23" s="171">
        <v>23</v>
      </c>
      <c r="M23" s="171">
        <v>1</v>
      </c>
      <c r="N23" s="171">
        <v>18</v>
      </c>
      <c r="O23" s="171">
        <v>63</v>
      </c>
      <c r="P23" s="171">
        <v>67</v>
      </c>
      <c r="Q23" s="171">
        <v>0</v>
      </c>
      <c r="R23" s="171">
        <v>12</v>
      </c>
      <c r="S23" s="171">
        <v>3</v>
      </c>
      <c r="T23" s="171">
        <v>16</v>
      </c>
      <c r="U23" s="171">
        <v>20</v>
      </c>
      <c r="V23" s="171">
        <v>0</v>
      </c>
      <c r="W23" s="171">
        <v>0</v>
      </c>
      <c r="X23" s="171">
        <v>570</v>
      </c>
    </row>
    <row r="24" spans="1:24" x14ac:dyDescent="0.3">
      <c r="A24" s="40" t="s">
        <v>256</v>
      </c>
      <c r="B24" s="173">
        <v>458978</v>
      </c>
      <c r="C24" s="173">
        <v>7031</v>
      </c>
      <c r="D24" s="173">
        <v>2379</v>
      </c>
      <c r="E24" s="173">
        <v>230204</v>
      </c>
      <c r="F24" s="173">
        <v>652</v>
      </c>
      <c r="G24" s="173">
        <v>1352</v>
      </c>
      <c r="H24" s="173">
        <v>22921</v>
      </c>
      <c r="I24" s="173">
        <v>61260</v>
      </c>
      <c r="J24" s="173">
        <v>30292</v>
      </c>
      <c r="K24" s="173">
        <v>26537</v>
      </c>
      <c r="L24" s="173">
        <v>7036</v>
      </c>
      <c r="M24" s="173">
        <v>1287</v>
      </c>
      <c r="N24" s="173">
        <v>4366</v>
      </c>
      <c r="O24" s="173">
        <v>19883</v>
      </c>
      <c r="P24" s="173">
        <v>16682</v>
      </c>
      <c r="Q24" s="173">
        <v>62</v>
      </c>
      <c r="R24" s="173">
        <v>4171</v>
      </c>
      <c r="S24" s="173">
        <v>7794</v>
      </c>
      <c r="T24" s="173">
        <v>7577</v>
      </c>
      <c r="U24" s="173">
        <v>6786</v>
      </c>
      <c r="V24" s="173">
        <v>5</v>
      </c>
      <c r="W24" s="173">
        <v>3</v>
      </c>
      <c r="X24" s="173">
        <v>698</v>
      </c>
    </row>
    <row r="25" spans="1:24" x14ac:dyDescent="0.3">
      <c r="A25" s="253" t="s">
        <v>258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 x14ac:dyDescent="0.3">
      <c r="A26" s="2" t="s">
        <v>11</v>
      </c>
      <c r="B26" s="172">
        <v>10343572</v>
      </c>
      <c r="C26" s="172">
        <v>21848.29</v>
      </c>
      <c r="D26" s="172">
        <v>23811.45</v>
      </c>
      <c r="E26" s="172">
        <v>199929.43</v>
      </c>
      <c r="F26" s="172">
        <v>16689.93</v>
      </c>
      <c r="G26" s="172">
        <v>616.54</v>
      </c>
      <c r="H26" s="172">
        <v>82421.73</v>
      </c>
      <c r="I26" s="172">
        <v>2780049.88</v>
      </c>
      <c r="J26" s="172">
        <v>164746.4</v>
      </c>
      <c r="K26" s="172">
        <v>2252095.19</v>
      </c>
      <c r="L26" s="172">
        <v>133297.26999999999</v>
      </c>
      <c r="M26" s="172">
        <v>4391.03</v>
      </c>
      <c r="N26" s="172">
        <v>191863.07</v>
      </c>
      <c r="O26" s="172">
        <v>330122.23</v>
      </c>
      <c r="P26" s="172">
        <v>602060.1</v>
      </c>
      <c r="Q26" s="172">
        <v>3747.69</v>
      </c>
      <c r="R26" s="172">
        <v>851743.29</v>
      </c>
      <c r="S26" s="172">
        <v>250568.32000000001</v>
      </c>
      <c r="T26" s="172">
        <v>2091265.62</v>
      </c>
      <c r="U26" s="172">
        <v>334585.69</v>
      </c>
      <c r="V26" s="172">
        <v>0</v>
      </c>
      <c r="W26" s="172">
        <v>0</v>
      </c>
      <c r="X26" s="172">
        <v>7718.85</v>
      </c>
    </row>
    <row r="27" spans="1:24" x14ac:dyDescent="0.3">
      <c r="A27" s="2" t="s">
        <v>12</v>
      </c>
      <c r="B27" s="172">
        <v>18571621.850000001</v>
      </c>
      <c r="C27" s="172">
        <v>438660</v>
      </c>
      <c r="D27" s="172">
        <v>840</v>
      </c>
      <c r="E27" s="172">
        <v>2603680</v>
      </c>
      <c r="F27" s="172">
        <v>3720</v>
      </c>
      <c r="G27" s="172">
        <v>7320</v>
      </c>
      <c r="H27" s="172">
        <v>3842010</v>
      </c>
      <c r="I27" s="172">
        <v>3032227.96</v>
      </c>
      <c r="J27" s="172">
        <v>803114.41</v>
      </c>
      <c r="K27" s="172">
        <v>1372980</v>
      </c>
      <c r="L27" s="172">
        <v>544080</v>
      </c>
      <c r="M27" s="172">
        <v>251040</v>
      </c>
      <c r="N27" s="172">
        <v>101940</v>
      </c>
      <c r="O27" s="172">
        <v>2343697.7000000002</v>
      </c>
      <c r="P27" s="172">
        <v>890400</v>
      </c>
      <c r="Q27" s="172">
        <v>8760</v>
      </c>
      <c r="R27" s="172">
        <v>502740</v>
      </c>
      <c r="S27" s="172">
        <v>243060</v>
      </c>
      <c r="T27" s="172">
        <v>567480</v>
      </c>
      <c r="U27" s="172">
        <v>979431.78</v>
      </c>
      <c r="V27" s="172">
        <v>2340</v>
      </c>
      <c r="W27" s="172">
        <v>720</v>
      </c>
      <c r="X27" s="172">
        <v>31380</v>
      </c>
    </row>
    <row r="28" spans="1:24" x14ac:dyDescent="0.3">
      <c r="A28" s="2" t="s">
        <v>13</v>
      </c>
      <c r="B28" s="172">
        <v>41461897.960000001</v>
      </c>
      <c r="C28" s="172">
        <v>826073.58</v>
      </c>
      <c r="D28" s="172">
        <v>327.84</v>
      </c>
      <c r="E28" s="172">
        <v>28070655.84</v>
      </c>
      <c r="F28" s="172">
        <v>137187.13</v>
      </c>
      <c r="G28" s="172">
        <v>36042.03</v>
      </c>
      <c r="H28" s="172">
        <v>592678.52</v>
      </c>
      <c r="I28" s="172">
        <v>2345672.14</v>
      </c>
      <c r="J28" s="172">
        <v>2077824.74</v>
      </c>
      <c r="K28" s="172">
        <v>1626519.22</v>
      </c>
      <c r="L28" s="172">
        <v>392025.03</v>
      </c>
      <c r="M28" s="172">
        <v>54613.93</v>
      </c>
      <c r="N28" s="172">
        <v>583645.65</v>
      </c>
      <c r="O28" s="172">
        <v>1642534.02</v>
      </c>
      <c r="P28" s="172">
        <v>1658572.69</v>
      </c>
      <c r="Q28" s="172">
        <v>3753.67</v>
      </c>
      <c r="R28" s="172">
        <v>142034.07</v>
      </c>
      <c r="S28" s="172">
        <v>913006.6</v>
      </c>
      <c r="T28" s="172">
        <v>197977.28</v>
      </c>
      <c r="U28" s="172">
        <v>160305.82999999999</v>
      </c>
      <c r="V28" s="172">
        <v>0</v>
      </c>
      <c r="W28" s="172">
        <v>0</v>
      </c>
      <c r="X28" s="172">
        <v>448.15</v>
      </c>
    </row>
    <row r="29" spans="1:24" x14ac:dyDescent="0.3">
      <c r="A29" s="2" t="s">
        <v>14</v>
      </c>
      <c r="B29" s="172">
        <v>73599805.640000001</v>
      </c>
      <c r="C29" s="172">
        <v>824124.84</v>
      </c>
      <c r="D29" s="172">
        <v>435203.17</v>
      </c>
      <c r="E29" s="172">
        <v>38042514.240000002</v>
      </c>
      <c r="F29" s="172">
        <v>38557.599999999999</v>
      </c>
      <c r="G29" s="172">
        <v>301583.09999999998</v>
      </c>
      <c r="H29" s="172">
        <v>3514657.64</v>
      </c>
      <c r="I29" s="172">
        <v>9864782.8800000008</v>
      </c>
      <c r="J29" s="172">
        <v>5533098.0800000001</v>
      </c>
      <c r="K29" s="172">
        <v>4902657.88</v>
      </c>
      <c r="L29" s="172">
        <v>1287843.5900000001</v>
      </c>
      <c r="M29" s="172">
        <v>110600.53</v>
      </c>
      <c r="N29" s="172">
        <v>619190.1</v>
      </c>
      <c r="O29" s="172">
        <v>3002020.42</v>
      </c>
      <c r="P29" s="172">
        <v>2516079.2599999998</v>
      </c>
      <c r="Q29" s="172">
        <v>5016</v>
      </c>
      <c r="R29" s="172">
        <v>230795.57</v>
      </c>
      <c r="S29" s="172">
        <v>1366607.5</v>
      </c>
      <c r="T29" s="172">
        <v>477739.7</v>
      </c>
      <c r="U29" s="172">
        <v>522322.44</v>
      </c>
      <c r="V29" s="172">
        <v>0</v>
      </c>
      <c r="W29" s="172">
        <v>240</v>
      </c>
      <c r="X29" s="172">
        <v>4171.1000000000004</v>
      </c>
    </row>
    <row r="30" spans="1:24" x14ac:dyDescent="0.3">
      <c r="A30" s="2" t="s">
        <v>15</v>
      </c>
      <c r="B30" s="172">
        <v>1818150</v>
      </c>
      <c r="C30" s="172">
        <v>35490</v>
      </c>
      <c r="D30" s="172">
        <v>0</v>
      </c>
      <c r="E30" s="172">
        <v>178080</v>
      </c>
      <c r="F30" s="172">
        <v>0</v>
      </c>
      <c r="G30" s="172">
        <v>1260</v>
      </c>
      <c r="H30" s="172">
        <v>425040</v>
      </c>
      <c r="I30" s="172">
        <v>226800</v>
      </c>
      <c r="J30" s="172">
        <v>103950</v>
      </c>
      <c r="K30" s="172">
        <v>53340</v>
      </c>
      <c r="L30" s="172">
        <v>47040</v>
      </c>
      <c r="M30" s="172">
        <v>17430</v>
      </c>
      <c r="N30" s="172">
        <v>10290</v>
      </c>
      <c r="O30" s="172">
        <v>200760</v>
      </c>
      <c r="P30" s="172">
        <v>89250</v>
      </c>
      <c r="Q30" s="172">
        <v>210</v>
      </c>
      <c r="R30" s="172">
        <v>54390</v>
      </c>
      <c r="S30" s="172">
        <v>7140</v>
      </c>
      <c r="T30" s="172">
        <v>103530</v>
      </c>
      <c r="U30" s="172">
        <v>260160</v>
      </c>
      <c r="V30" s="172">
        <v>0</v>
      </c>
      <c r="W30" s="172">
        <v>0</v>
      </c>
      <c r="X30" s="172">
        <v>3990</v>
      </c>
    </row>
    <row r="31" spans="1:24" x14ac:dyDescent="0.3">
      <c r="A31" s="2" t="s">
        <v>16</v>
      </c>
      <c r="B31" s="172">
        <v>203025</v>
      </c>
      <c r="C31" s="172">
        <v>840</v>
      </c>
      <c r="D31" s="172">
        <v>0</v>
      </c>
      <c r="E31" s="172">
        <v>5670</v>
      </c>
      <c r="F31" s="172">
        <v>0</v>
      </c>
      <c r="G31" s="172">
        <v>210</v>
      </c>
      <c r="H31" s="172">
        <v>5250</v>
      </c>
      <c r="I31" s="172">
        <v>15645</v>
      </c>
      <c r="J31" s="172">
        <v>3150</v>
      </c>
      <c r="K31" s="172">
        <v>5670</v>
      </c>
      <c r="L31" s="172">
        <v>4830</v>
      </c>
      <c r="M31" s="172">
        <v>210</v>
      </c>
      <c r="N31" s="172">
        <v>3780</v>
      </c>
      <c r="O31" s="172">
        <v>13230</v>
      </c>
      <c r="P31" s="172">
        <v>14070</v>
      </c>
      <c r="Q31" s="172">
        <v>0</v>
      </c>
      <c r="R31" s="172">
        <v>2520</v>
      </c>
      <c r="S31" s="172">
        <v>630</v>
      </c>
      <c r="T31" s="172">
        <v>3360</v>
      </c>
      <c r="U31" s="172">
        <v>4200</v>
      </c>
      <c r="V31" s="172">
        <v>0</v>
      </c>
      <c r="W31" s="172">
        <v>0</v>
      </c>
      <c r="X31" s="172">
        <v>119760</v>
      </c>
    </row>
    <row r="32" spans="1:24" x14ac:dyDescent="0.3">
      <c r="A32" s="40" t="s">
        <v>256</v>
      </c>
      <c r="B32" s="174">
        <v>145998072.44999999</v>
      </c>
      <c r="C32" s="174">
        <v>2147036.71</v>
      </c>
      <c r="D32" s="174">
        <v>460182.46</v>
      </c>
      <c r="E32" s="174">
        <v>69100529.510000005</v>
      </c>
      <c r="F32" s="174">
        <v>196154.66</v>
      </c>
      <c r="G32" s="174">
        <v>347031.67</v>
      </c>
      <c r="H32" s="174">
        <v>8462057.8900000006</v>
      </c>
      <c r="I32" s="174">
        <v>18265177.859999999</v>
      </c>
      <c r="J32" s="174">
        <v>8685883.6300000008</v>
      </c>
      <c r="K32" s="174">
        <v>10213262.289999999</v>
      </c>
      <c r="L32" s="174">
        <v>2409115.89</v>
      </c>
      <c r="M32" s="174">
        <v>438285.49</v>
      </c>
      <c r="N32" s="174">
        <v>1510708.82</v>
      </c>
      <c r="O32" s="174">
        <v>7532364.3700000001</v>
      </c>
      <c r="P32" s="174">
        <v>5770432.0499999998</v>
      </c>
      <c r="Q32" s="174">
        <v>21487.360000000001</v>
      </c>
      <c r="R32" s="174">
        <v>1784222.93</v>
      </c>
      <c r="S32" s="174">
        <v>2781012.42</v>
      </c>
      <c r="T32" s="174">
        <v>3441352.6</v>
      </c>
      <c r="U32" s="174">
        <v>2261005.7400000002</v>
      </c>
      <c r="V32" s="174">
        <v>2340</v>
      </c>
      <c r="W32" s="174">
        <v>960</v>
      </c>
      <c r="X32" s="174">
        <v>167468.1</v>
      </c>
    </row>
    <row r="34" spans="1:3" x14ac:dyDescent="0.3">
      <c r="A34" s="231" t="str">
        <f>HYPERLINK("#'Vysvetlivky'!A15", "Vysvetlivky k sekciám SK-NACE")</f>
        <v>Vysvetlivky k sekciám SK-NACE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  <c r="C35" s="232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showGridLines="0" workbookViewId="0"/>
  </sheetViews>
  <sheetFormatPr defaultColWidth="11.42578125" defaultRowHeight="13.2" x14ac:dyDescent="0.3"/>
  <cols>
    <col min="1" max="1" width="12.7109375" customWidth="1"/>
    <col min="2" max="10" width="14.7109375" customWidth="1"/>
  </cols>
  <sheetData>
    <row r="2" spans="1:10" ht="15.6" x14ac:dyDescent="0.3">
      <c r="A2" s="226" t="s">
        <v>31</v>
      </c>
      <c r="B2" s="226"/>
      <c r="C2" s="226"/>
      <c r="D2" s="226"/>
      <c r="E2" s="226"/>
      <c r="F2" s="226"/>
      <c r="G2" s="226"/>
      <c r="H2" s="226"/>
      <c r="I2" s="226"/>
      <c r="J2" s="226"/>
    </row>
    <row r="4" spans="1:10" x14ac:dyDescent="0.3">
      <c r="A4" s="233" t="s">
        <v>32</v>
      </c>
      <c r="B4" s="233"/>
      <c r="C4" s="233"/>
      <c r="D4" s="233"/>
      <c r="E4" s="233"/>
      <c r="F4" s="233"/>
      <c r="G4" s="233"/>
      <c r="H4" s="233"/>
      <c r="I4" s="233"/>
      <c r="J4" s="233"/>
    </row>
    <row r="6" spans="1:10" x14ac:dyDescent="0.3">
      <c r="A6" s="234" t="s">
        <v>33</v>
      </c>
      <c r="B6" s="235" t="s">
        <v>34</v>
      </c>
      <c r="C6" s="235" t="s">
        <v>35</v>
      </c>
      <c r="D6" s="235" t="s">
        <v>36</v>
      </c>
      <c r="E6" s="236" t="s">
        <v>37</v>
      </c>
      <c r="F6" s="237"/>
      <c r="G6" s="237"/>
      <c r="H6" s="236" t="s">
        <v>38</v>
      </c>
      <c r="I6" s="237"/>
      <c r="J6" s="237"/>
    </row>
    <row r="7" spans="1:10" x14ac:dyDescent="0.3">
      <c r="A7" s="234"/>
      <c r="B7" s="235"/>
      <c r="C7" s="235"/>
      <c r="D7" s="235"/>
      <c r="E7" s="11" t="s">
        <v>39</v>
      </c>
      <c r="F7" s="1" t="s">
        <v>40</v>
      </c>
      <c r="G7" s="1" t="s">
        <v>41</v>
      </c>
      <c r="H7" s="11" t="s">
        <v>39</v>
      </c>
      <c r="I7" s="1" t="s">
        <v>40</v>
      </c>
      <c r="J7" s="1" t="s">
        <v>41</v>
      </c>
    </row>
    <row r="8" spans="1:10" x14ac:dyDescent="0.3">
      <c r="A8" s="17" t="s">
        <v>42</v>
      </c>
      <c r="B8" s="18"/>
      <c r="C8" s="18"/>
      <c r="D8" s="18"/>
      <c r="E8" s="30"/>
      <c r="F8" s="18"/>
      <c r="G8" s="18"/>
      <c r="H8" s="31"/>
      <c r="I8" s="19"/>
      <c r="J8" s="19"/>
    </row>
    <row r="9" spans="1:10" x14ac:dyDescent="0.3">
      <c r="A9" s="12" t="s">
        <v>43</v>
      </c>
      <c r="B9" s="13"/>
      <c r="C9" s="13">
        <v>14937</v>
      </c>
      <c r="D9" s="13">
        <v>22250</v>
      </c>
      <c r="E9" s="26"/>
      <c r="F9" s="13"/>
      <c r="G9" s="13">
        <v>7313</v>
      </c>
      <c r="H9" s="27"/>
      <c r="I9" s="14"/>
      <c r="J9" s="14">
        <v>0.48958960969404802</v>
      </c>
    </row>
    <row r="10" spans="1:10" x14ac:dyDescent="0.3">
      <c r="A10" s="12" t="s">
        <v>44</v>
      </c>
      <c r="B10" s="13"/>
      <c r="C10" s="13">
        <v>14108</v>
      </c>
      <c r="D10" s="13">
        <v>52479</v>
      </c>
      <c r="E10" s="26"/>
      <c r="F10" s="13"/>
      <c r="G10" s="13">
        <v>38371</v>
      </c>
      <c r="H10" s="27"/>
      <c r="I10" s="14"/>
      <c r="J10" s="14">
        <v>2.7198043663169802</v>
      </c>
    </row>
    <row r="11" spans="1:10" x14ac:dyDescent="0.3">
      <c r="A11" s="12" t="s">
        <v>45</v>
      </c>
      <c r="B11" s="13">
        <v>25297</v>
      </c>
      <c r="C11" s="13">
        <v>24854</v>
      </c>
      <c r="D11" s="13">
        <v>55258</v>
      </c>
      <c r="E11" s="26">
        <v>-443</v>
      </c>
      <c r="F11" s="13">
        <v>29961</v>
      </c>
      <c r="G11" s="13">
        <v>30404</v>
      </c>
      <c r="H11" s="27">
        <v>-1.7511957939676599E-2</v>
      </c>
      <c r="I11" s="14">
        <v>1.1843696881053101</v>
      </c>
      <c r="J11" s="14">
        <v>1.22330409592017</v>
      </c>
    </row>
    <row r="12" spans="1:10" x14ac:dyDescent="0.3">
      <c r="A12" s="12" t="s">
        <v>46</v>
      </c>
      <c r="B12" s="13">
        <v>15690</v>
      </c>
      <c r="C12" s="13">
        <v>80407</v>
      </c>
      <c r="D12" s="13">
        <v>38918</v>
      </c>
      <c r="E12" s="26">
        <v>64717</v>
      </c>
      <c r="F12" s="13">
        <v>23228</v>
      </c>
      <c r="G12" s="13">
        <v>-41489</v>
      </c>
      <c r="H12" s="27">
        <v>4.1247291268323796</v>
      </c>
      <c r="I12" s="14">
        <v>1.4804333970682</v>
      </c>
      <c r="J12" s="14">
        <v>-0.51598741403111703</v>
      </c>
    </row>
    <row r="13" spans="1:10" x14ac:dyDescent="0.3">
      <c r="A13" s="12" t="s">
        <v>47</v>
      </c>
      <c r="B13" s="13">
        <v>13918</v>
      </c>
      <c r="C13" s="13">
        <v>149856</v>
      </c>
      <c r="D13" s="13">
        <v>23890</v>
      </c>
      <c r="E13" s="26">
        <v>135938</v>
      </c>
      <c r="F13" s="13">
        <v>9972</v>
      </c>
      <c r="G13" s="13">
        <v>-125966</v>
      </c>
      <c r="H13" s="27">
        <v>9.7670642333668596</v>
      </c>
      <c r="I13" s="14">
        <v>0.71648225319729797</v>
      </c>
      <c r="J13" s="14">
        <v>-0.84058029041212901</v>
      </c>
    </row>
    <row r="14" spans="1:10" x14ac:dyDescent="0.3">
      <c r="A14" s="12" t="s">
        <v>48</v>
      </c>
      <c r="B14" s="13">
        <v>13477</v>
      </c>
      <c r="C14" s="13">
        <v>131851</v>
      </c>
      <c r="D14" s="13">
        <v>16213</v>
      </c>
      <c r="E14" s="26">
        <v>118374</v>
      </c>
      <c r="F14" s="13">
        <v>2736</v>
      </c>
      <c r="G14" s="13">
        <v>-115638</v>
      </c>
      <c r="H14" s="27">
        <v>8.7834087704978892</v>
      </c>
      <c r="I14" s="14">
        <v>0.20301253988276299</v>
      </c>
      <c r="J14" s="14">
        <v>-0.87703544152111101</v>
      </c>
    </row>
    <row r="15" spans="1:10" x14ac:dyDescent="0.3">
      <c r="A15" s="12" t="s">
        <v>49</v>
      </c>
      <c r="B15" s="13">
        <v>13015</v>
      </c>
      <c r="C15" s="13">
        <v>56264</v>
      </c>
      <c r="D15" s="13"/>
      <c r="E15" s="26">
        <v>43249</v>
      </c>
      <c r="F15" s="13"/>
      <c r="G15" s="13"/>
      <c r="H15" s="27">
        <v>3.32301190933538</v>
      </c>
      <c r="I15" s="14"/>
      <c r="J15" s="14"/>
    </row>
    <row r="16" spans="1:10" x14ac:dyDescent="0.3">
      <c r="A16" s="12" t="s">
        <v>50</v>
      </c>
      <c r="B16" s="13">
        <v>10350</v>
      </c>
      <c r="C16" s="13">
        <v>26217</v>
      </c>
      <c r="D16" s="13"/>
      <c r="E16" s="26">
        <v>15867</v>
      </c>
      <c r="F16" s="13"/>
      <c r="G16" s="13"/>
      <c r="H16" s="27">
        <v>1.53304347826087</v>
      </c>
      <c r="I16" s="14"/>
      <c r="J16" s="14"/>
    </row>
    <row r="17" spans="1:10" x14ac:dyDescent="0.3">
      <c r="A17" s="12" t="s">
        <v>51</v>
      </c>
      <c r="B17" s="13">
        <v>10170</v>
      </c>
      <c r="C17" s="13">
        <v>24060</v>
      </c>
      <c r="D17" s="13"/>
      <c r="E17" s="26">
        <v>13890</v>
      </c>
      <c r="F17" s="13"/>
      <c r="G17" s="13"/>
      <c r="H17" s="27">
        <v>1.3657817109144501</v>
      </c>
      <c r="I17" s="14"/>
      <c r="J17" s="14"/>
    </row>
    <row r="18" spans="1:10" x14ac:dyDescent="0.3">
      <c r="A18" s="12" t="s">
        <v>52</v>
      </c>
      <c r="B18" s="13">
        <v>12781</v>
      </c>
      <c r="C18" s="13">
        <v>15834</v>
      </c>
      <c r="D18" s="13"/>
      <c r="E18" s="26">
        <v>3053</v>
      </c>
      <c r="F18" s="13"/>
      <c r="G18" s="13"/>
      <c r="H18" s="27">
        <v>0.23887019795008199</v>
      </c>
      <c r="I18" s="14"/>
      <c r="J18" s="14"/>
    </row>
    <row r="19" spans="1:10" x14ac:dyDescent="0.3">
      <c r="A19" s="12" t="s">
        <v>53</v>
      </c>
      <c r="B19" s="13">
        <v>16495</v>
      </c>
      <c r="C19" s="13">
        <v>23692</v>
      </c>
      <c r="D19" s="13"/>
      <c r="E19" s="26">
        <v>7197</v>
      </c>
      <c r="F19" s="13"/>
      <c r="G19" s="13"/>
      <c r="H19" s="27">
        <v>0.43631403455592599</v>
      </c>
      <c r="I19" s="14"/>
      <c r="J19" s="14"/>
    </row>
    <row r="20" spans="1:10" x14ac:dyDescent="0.3">
      <c r="A20" s="21" t="s">
        <v>54</v>
      </c>
      <c r="B20" s="22">
        <v>14731</v>
      </c>
      <c r="C20" s="22">
        <v>20608</v>
      </c>
      <c r="D20" s="22"/>
      <c r="E20" s="33">
        <v>5877</v>
      </c>
      <c r="F20" s="22"/>
      <c r="G20" s="22"/>
      <c r="H20" s="34">
        <v>0.39895458556785002</v>
      </c>
      <c r="I20" s="23"/>
      <c r="J20" s="23"/>
    </row>
    <row r="21" spans="1:10" x14ac:dyDescent="0.3">
      <c r="A21" s="20" t="s">
        <v>55</v>
      </c>
      <c r="B21" s="20"/>
      <c r="C21" s="20"/>
      <c r="D21" s="20"/>
      <c r="E21" s="32"/>
      <c r="F21" s="20"/>
      <c r="G21" s="20"/>
      <c r="H21" s="32"/>
      <c r="I21" s="20"/>
      <c r="J21" s="20"/>
    </row>
    <row r="22" spans="1:10" x14ac:dyDescent="0.3">
      <c r="A22" s="12" t="s">
        <v>43</v>
      </c>
      <c r="B22" s="15"/>
      <c r="C22" s="15">
        <v>1709208.5</v>
      </c>
      <c r="D22" s="15">
        <v>3748938.7</v>
      </c>
      <c r="E22" s="28"/>
      <c r="F22" s="15"/>
      <c r="G22" s="15">
        <v>2039730.2</v>
      </c>
      <c r="H22" s="29"/>
      <c r="I22" s="16"/>
      <c r="J22" s="16">
        <v>1.19337705142468</v>
      </c>
    </row>
    <row r="23" spans="1:10" x14ac:dyDescent="0.3">
      <c r="A23" s="12" t="s">
        <v>44</v>
      </c>
      <c r="B23" s="15"/>
      <c r="C23" s="15">
        <v>1674390.59</v>
      </c>
      <c r="D23" s="15">
        <v>12237584.77</v>
      </c>
      <c r="E23" s="28"/>
      <c r="F23" s="15"/>
      <c r="G23" s="15">
        <v>10563194.18</v>
      </c>
      <c r="H23" s="29"/>
      <c r="I23" s="16"/>
      <c r="J23" s="16">
        <v>6.3086798522918102</v>
      </c>
    </row>
    <row r="24" spans="1:10" x14ac:dyDescent="0.3">
      <c r="A24" s="12" t="s">
        <v>45</v>
      </c>
      <c r="B24" s="15">
        <v>2725362.7</v>
      </c>
      <c r="C24" s="15">
        <v>3003815.5</v>
      </c>
      <c r="D24" s="15">
        <v>10743585.880000001</v>
      </c>
      <c r="E24" s="28">
        <v>278452.8</v>
      </c>
      <c r="F24" s="15">
        <v>8018223.1799999997</v>
      </c>
      <c r="G24" s="15">
        <v>7739770.3799999999</v>
      </c>
      <c r="H24" s="29">
        <v>0.102170914718984</v>
      </c>
      <c r="I24" s="16">
        <v>2.9420756290529702</v>
      </c>
      <c r="J24" s="16">
        <v>2.5766463952263399</v>
      </c>
    </row>
    <row r="25" spans="1:10" x14ac:dyDescent="0.3">
      <c r="A25" s="12" t="s">
        <v>46</v>
      </c>
      <c r="B25" s="15">
        <v>1704749.8</v>
      </c>
      <c r="C25" s="15">
        <v>15462513.039999999</v>
      </c>
      <c r="D25" s="15">
        <v>8470551.4900000002</v>
      </c>
      <c r="E25" s="28">
        <v>13757763.24</v>
      </c>
      <c r="F25" s="15">
        <v>6765801.6900000004</v>
      </c>
      <c r="G25" s="15">
        <v>-6991961.5499999998</v>
      </c>
      <c r="H25" s="29">
        <v>8.0702536172756805</v>
      </c>
      <c r="I25" s="16">
        <v>3.9687945351276799</v>
      </c>
      <c r="J25" s="16">
        <v>-0.45218791615001303</v>
      </c>
    </row>
    <row r="26" spans="1:10" x14ac:dyDescent="0.3">
      <c r="A26" s="12" t="s">
        <v>47</v>
      </c>
      <c r="B26" s="15">
        <v>1554373.6</v>
      </c>
      <c r="C26" s="15">
        <v>46755979.969999999</v>
      </c>
      <c r="D26" s="15">
        <v>5163308.3899999997</v>
      </c>
      <c r="E26" s="28">
        <v>45201606.369999997</v>
      </c>
      <c r="F26" s="15">
        <v>3608934.79</v>
      </c>
      <c r="G26" s="15">
        <v>-41592671.579999998</v>
      </c>
      <c r="H26" s="29">
        <v>29.080271544755998</v>
      </c>
      <c r="I26" s="16">
        <v>2.3217936730268698</v>
      </c>
      <c r="J26" s="16">
        <v>-0.88956902639377999</v>
      </c>
    </row>
    <row r="27" spans="1:10" x14ac:dyDescent="0.3">
      <c r="A27" s="12" t="s">
        <v>48</v>
      </c>
      <c r="B27" s="15">
        <v>1475014</v>
      </c>
      <c r="C27" s="15">
        <v>45373924.079999998</v>
      </c>
      <c r="D27" s="15">
        <v>2661852.0299999998</v>
      </c>
      <c r="E27" s="28">
        <v>43898910.079999998</v>
      </c>
      <c r="F27" s="15">
        <v>1186838.03</v>
      </c>
      <c r="G27" s="15">
        <v>-42712072.049999997</v>
      </c>
      <c r="H27" s="29">
        <v>29.761690451751601</v>
      </c>
      <c r="I27" s="16">
        <v>0.80462831539226098</v>
      </c>
      <c r="J27" s="16">
        <v>-0.94133520333602105</v>
      </c>
    </row>
    <row r="28" spans="1:10" x14ac:dyDescent="0.3">
      <c r="A28" s="12" t="s">
        <v>49</v>
      </c>
      <c r="B28" s="15">
        <v>1480207.1</v>
      </c>
      <c r="C28" s="15">
        <v>17747667.640000001</v>
      </c>
      <c r="D28" s="15"/>
      <c r="E28" s="28">
        <v>16267460.539999999</v>
      </c>
      <c r="F28" s="15"/>
      <c r="G28" s="15"/>
      <c r="H28" s="29">
        <v>10.9899895359237</v>
      </c>
      <c r="I28" s="16"/>
      <c r="J28" s="16"/>
    </row>
    <row r="29" spans="1:10" x14ac:dyDescent="0.3">
      <c r="A29" s="12" t="s">
        <v>50</v>
      </c>
      <c r="B29" s="15">
        <v>1286073.6599999999</v>
      </c>
      <c r="C29" s="15">
        <v>7569461.6500000004</v>
      </c>
      <c r="D29" s="15"/>
      <c r="E29" s="28">
        <v>6283387.9900000002</v>
      </c>
      <c r="F29" s="15"/>
      <c r="G29" s="15"/>
      <c r="H29" s="29">
        <v>4.8857139255927198</v>
      </c>
      <c r="I29" s="16"/>
      <c r="J29" s="16"/>
    </row>
    <row r="30" spans="1:10" x14ac:dyDescent="0.3">
      <c r="A30" s="12" t="s">
        <v>51</v>
      </c>
      <c r="B30" s="15">
        <v>1303945.8899999999</v>
      </c>
      <c r="C30" s="15">
        <v>7032176.9100000001</v>
      </c>
      <c r="D30" s="15"/>
      <c r="E30" s="28">
        <v>5728231.0199999996</v>
      </c>
      <c r="F30" s="15"/>
      <c r="G30" s="15"/>
      <c r="H30" s="29">
        <v>4.3929974885691001</v>
      </c>
      <c r="I30" s="16"/>
      <c r="J30" s="16"/>
    </row>
    <row r="31" spans="1:10" x14ac:dyDescent="0.3">
      <c r="A31" s="12" t="s">
        <v>52</v>
      </c>
      <c r="B31" s="15">
        <v>1454382.1</v>
      </c>
      <c r="C31" s="15">
        <v>2539028.0299999998</v>
      </c>
      <c r="D31" s="15"/>
      <c r="E31" s="28">
        <v>1084645.93</v>
      </c>
      <c r="F31" s="15"/>
      <c r="G31" s="15"/>
      <c r="H31" s="29">
        <v>0.74577783238668804</v>
      </c>
      <c r="I31" s="16"/>
      <c r="J31" s="16"/>
    </row>
    <row r="32" spans="1:10" x14ac:dyDescent="0.3">
      <c r="A32" s="12" t="s">
        <v>53</v>
      </c>
      <c r="B32" s="15">
        <v>1881466.66</v>
      </c>
      <c r="C32" s="15">
        <v>2937176.74</v>
      </c>
      <c r="D32" s="15"/>
      <c r="E32" s="28">
        <v>1055710.08</v>
      </c>
      <c r="F32" s="15"/>
      <c r="G32" s="15"/>
      <c r="H32" s="29">
        <v>0.56111017135961405</v>
      </c>
      <c r="I32" s="16"/>
      <c r="J32" s="16"/>
    </row>
    <row r="33" spans="1:10" x14ac:dyDescent="0.3">
      <c r="A33" s="21" t="s">
        <v>54</v>
      </c>
      <c r="B33" s="24">
        <v>1659273.44</v>
      </c>
      <c r="C33" s="24">
        <v>3054076.15</v>
      </c>
      <c r="D33" s="24"/>
      <c r="E33" s="35">
        <v>1394802.71</v>
      </c>
      <c r="F33" s="24"/>
      <c r="G33" s="24"/>
      <c r="H33" s="36">
        <v>0.84061052046972995</v>
      </c>
      <c r="I33" s="25"/>
      <c r="J33" s="25"/>
    </row>
    <row r="34" spans="1:10" x14ac:dyDescent="0.3">
      <c r="A34" s="238" t="s">
        <v>56</v>
      </c>
      <c r="B34" s="239"/>
      <c r="C34" s="239"/>
      <c r="D34" s="239"/>
      <c r="E34" s="239"/>
      <c r="F34" s="239"/>
      <c r="G34" s="239"/>
      <c r="H34" s="240"/>
      <c r="I34" s="240"/>
      <c r="J34" s="240"/>
    </row>
    <row r="35" spans="1:10" x14ac:dyDescent="0.3">
      <c r="A35" s="12"/>
      <c r="B35" s="15"/>
      <c r="C35" s="15"/>
      <c r="D35" s="15"/>
      <c r="E35" s="15"/>
      <c r="F35" s="15"/>
      <c r="G35" s="15"/>
      <c r="H35" s="16"/>
      <c r="I35" s="16"/>
      <c r="J35" s="16"/>
    </row>
    <row r="36" spans="1:10" x14ac:dyDescent="0.3">
      <c r="A36" s="231" t="str">
        <f>HYPERLINK("#'Obsah'!A1", "Späť na obsah dátovej prílohy")</f>
        <v>Späť na obsah dátovej prílohy</v>
      </c>
      <c r="B36" s="232"/>
    </row>
  </sheetData>
  <mergeCells count="10">
    <mergeCell ref="A34:J34"/>
    <mergeCell ref="A36:B36"/>
    <mergeCell ref="A2:J2"/>
    <mergeCell ref="A4:J4"/>
    <mergeCell ref="A6:A7"/>
    <mergeCell ref="B6:B7"/>
    <mergeCell ref="C6:C7"/>
    <mergeCell ref="D6:D7"/>
    <mergeCell ref="E6:G6"/>
    <mergeCell ref="H6:J6"/>
  </mergeCells>
  <pageMargins left="0.7" right="0.7" top="0.75" bottom="0.75" header="0.3" footer="0.3"/>
  <pageSetup paperSize="9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42578125" defaultRowHeight="13.2" x14ac:dyDescent="0.3"/>
  <cols>
    <col min="1" max="1" width="10.7109375" customWidth="1"/>
    <col min="2" max="24" width="15.7109375" customWidth="1"/>
  </cols>
  <sheetData>
    <row r="2" spans="1:24" ht="15.6" x14ac:dyDescent="0.3">
      <c r="A2" s="226" t="s">
        <v>261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4" x14ac:dyDescent="0.3">
      <c r="A3" s="252" t="s">
        <v>274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</row>
    <row r="5" spans="1:24" x14ac:dyDescent="0.3">
      <c r="A5" s="230" t="s">
        <v>2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</row>
    <row r="7" spans="1:24" x14ac:dyDescent="0.3">
      <c r="A7" s="235" t="s">
        <v>4</v>
      </c>
      <c r="B7" s="235" t="s">
        <v>248</v>
      </c>
      <c r="C7" s="237" t="s">
        <v>275</v>
      </c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</row>
    <row r="8" spans="1:24" x14ac:dyDescent="0.3">
      <c r="A8" s="235"/>
      <c r="B8" s="235"/>
      <c r="C8" s="1" t="s">
        <v>276</v>
      </c>
      <c r="D8" s="1" t="s">
        <v>277</v>
      </c>
      <c r="E8" s="1" t="s">
        <v>278</v>
      </c>
      <c r="F8" s="1" t="s">
        <v>279</v>
      </c>
      <c r="G8" s="1" t="s">
        <v>280</v>
      </c>
      <c r="H8" s="1" t="s">
        <v>281</v>
      </c>
      <c r="I8" s="1" t="s">
        <v>282</v>
      </c>
      <c r="J8" s="1" t="s">
        <v>283</v>
      </c>
      <c r="K8" s="1" t="s">
        <v>284</v>
      </c>
      <c r="L8" s="1" t="s">
        <v>285</v>
      </c>
      <c r="M8" s="1" t="s">
        <v>286</v>
      </c>
      <c r="N8" s="1" t="s">
        <v>287</v>
      </c>
      <c r="O8" s="1" t="s">
        <v>288</v>
      </c>
      <c r="P8" s="1" t="s">
        <v>289</v>
      </c>
      <c r="Q8" s="1" t="s">
        <v>290</v>
      </c>
      <c r="R8" s="1" t="s">
        <v>291</v>
      </c>
      <c r="S8" s="1" t="s">
        <v>292</v>
      </c>
      <c r="T8" s="1" t="s">
        <v>293</v>
      </c>
      <c r="U8" s="1" t="s">
        <v>294</v>
      </c>
      <c r="V8" s="1" t="s">
        <v>295</v>
      </c>
      <c r="W8" s="1" t="s">
        <v>296</v>
      </c>
      <c r="X8" s="1" t="s">
        <v>297</v>
      </c>
    </row>
    <row r="9" spans="1:24" x14ac:dyDescent="0.3">
      <c r="A9" s="253" t="s">
        <v>255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</row>
    <row r="10" spans="1:24" x14ac:dyDescent="0.3">
      <c r="A10" s="2" t="s">
        <v>11</v>
      </c>
      <c r="B10" s="175">
        <v>350</v>
      </c>
      <c r="C10" s="175">
        <v>1</v>
      </c>
      <c r="D10" s="175">
        <v>1</v>
      </c>
      <c r="E10" s="175">
        <v>14</v>
      </c>
      <c r="F10" s="175">
        <v>0</v>
      </c>
      <c r="G10" s="175">
        <v>0</v>
      </c>
      <c r="H10" s="175">
        <v>12</v>
      </c>
      <c r="I10" s="175">
        <v>60</v>
      </c>
      <c r="J10" s="175">
        <v>20</v>
      </c>
      <c r="K10" s="175">
        <v>75</v>
      </c>
      <c r="L10" s="175">
        <v>3</v>
      </c>
      <c r="M10" s="175">
        <v>0</v>
      </c>
      <c r="N10" s="175">
        <v>6</v>
      </c>
      <c r="O10" s="175">
        <v>18</v>
      </c>
      <c r="P10" s="175">
        <v>35</v>
      </c>
      <c r="Q10" s="175">
        <v>1</v>
      </c>
      <c r="R10" s="175">
        <v>43</v>
      </c>
      <c r="S10" s="175">
        <v>9</v>
      </c>
      <c r="T10" s="175">
        <v>30</v>
      </c>
      <c r="U10" s="175">
        <v>20</v>
      </c>
      <c r="V10" s="175">
        <v>0</v>
      </c>
      <c r="W10" s="175">
        <v>0</v>
      </c>
      <c r="X10" s="175">
        <v>2</v>
      </c>
    </row>
    <row r="11" spans="1:24" x14ac:dyDescent="0.3">
      <c r="A11" s="2" t="s">
        <v>12</v>
      </c>
      <c r="B11" s="175">
        <v>30009</v>
      </c>
      <c r="C11" s="175">
        <v>776</v>
      </c>
      <c r="D11" s="175">
        <v>1</v>
      </c>
      <c r="E11" s="175">
        <v>4492</v>
      </c>
      <c r="F11" s="175">
        <v>6</v>
      </c>
      <c r="G11" s="175">
        <v>16</v>
      </c>
      <c r="H11" s="175">
        <v>5921</v>
      </c>
      <c r="I11" s="175">
        <v>5049</v>
      </c>
      <c r="J11" s="175">
        <v>1306</v>
      </c>
      <c r="K11" s="175">
        <v>1839</v>
      </c>
      <c r="L11" s="175">
        <v>979</v>
      </c>
      <c r="M11" s="175">
        <v>489</v>
      </c>
      <c r="N11" s="175">
        <v>157</v>
      </c>
      <c r="O11" s="175">
        <v>4013</v>
      </c>
      <c r="P11" s="175">
        <v>1529</v>
      </c>
      <c r="Q11" s="175">
        <v>18</v>
      </c>
      <c r="R11" s="175">
        <v>746</v>
      </c>
      <c r="S11" s="175">
        <v>287</v>
      </c>
      <c r="T11" s="175">
        <v>825</v>
      </c>
      <c r="U11" s="175">
        <v>1505</v>
      </c>
      <c r="V11" s="175">
        <v>4</v>
      </c>
      <c r="W11" s="175">
        <v>0</v>
      </c>
      <c r="X11" s="175">
        <v>51</v>
      </c>
    </row>
    <row r="12" spans="1:24" x14ac:dyDescent="0.3">
      <c r="A12" s="2" t="s">
        <v>13</v>
      </c>
      <c r="B12" s="175">
        <v>3247</v>
      </c>
      <c r="C12" s="175">
        <v>30</v>
      </c>
      <c r="D12" s="175">
        <v>0</v>
      </c>
      <c r="E12" s="175">
        <v>557</v>
      </c>
      <c r="F12" s="175">
        <v>7</v>
      </c>
      <c r="G12" s="175">
        <v>6</v>
      </c>
      <c r="H12" s="175">
        <v>197</v>
      </c>
      <c r="I12" s="175">
        <v>715</v>
      </c>
      <c r="J12" s="175">
        <v>195</v>
      </c>
      <c r="K12" s="175">
        <v>343</v>
      </c>
      <c r="L12" s="175">
        <v>99</v>
      </c>
      <c r="M12" s="175">
        <v>15</v>
      </c>
      <c r="N12" s="175">
        <v>75</v>
      </c>
      <c r="O12" s="175">
        <v>406</v>
      </c>
      <c r="P12" s="175">
        <v>265</v>
      </c>
      <c r="Q12" s="175">
        <v>2</v>
      </c>
      <c r="R12" s="175">
        <v>71</v>
      </c>
      <c r="S12" s="175">
        <v>107</v>
      </c>
      <c r="T12" s="175">
        <v>71</v>
      </c>
      <c r="U12" s="175">
        <v>86</v>
      </c>
      <c r="V12" s="175">
        <v>0</v>
      </c>
      <c r="W12" s="175">
        <v>0</v>
      </c>
      <c r="X12" s="175">
        <v>0</v>
      </c>
    </row>
    <row r="13" spans="1:24" x14ac:dyDescent="0.3">
      <c r="A13" s="2" t="s">
        <v>14</v>
      </c>
      <c r="B13" s="175">
        <v>12210</v>
      </c>
      <c r="C13" s="175">
        <v>189</v>
      </c>
      <c r="D13" s="175">
        <v>14</v>
      </c>
      <c r="E13" s="175">
        <v>1802</v>
      </c>
      <c r="F13" s="175">
        <v>5</v>
      </c>
      <c r="G13" s="175">
        <v>50</v>
      </c>
      <c r="H13" s="175">
        <v>1043</v>
      </c>
      <c r="I13" s="175">
        <v>2787</v>
      </c>
      <c r="J13" s="175">
        <v>787</v>
      </c>
      <c r="K13" s="175">
        <v>1667</v>
      </c>
      <c r="L13" s="175">
        <v>405</v>
      </c>
      <c r="M13" s="175">
        <v>67</v>
      </c>
      <c r="N13" s="175">
        <v>244</v>
      </c>
      <c r="O13" s="175">
        <v>1304</v>
      </c>
      <c r="P13" s="175">
        <v>767</v>
      </c>
      <c r="Q13" s="175">
        <v>6</v>
      </c>
      <c r="R13" s="175">
        <v>143</v>
      </c>
      <c r="S13" s="175">
        <v>362</v>
      </c>
      <c r="T13" s="175">
        <v>249</v>
      </c>
      <c r="U13" s="175">
        <v>312</v>
      </c>
      <c r="V13" s="175">
        <v>0</v>
      </c>
      <c r="W13" s="175">
        <v>1</v>
      </c>
      <c r="X13" s="175">
        <v>6</v>
      </c>
    </row>
    <row r="14" spans="1:24" x14ac:dyDescent="0.3">
      <c r="A14" s="2" t="s">
        <v>15</v>
      </c>
      <c r="B14" s="175">
        <v>5980</v>
      </c>
      <c r="C14" s="175">
        <v>153</v>
      </c>
      <c r="D14" s="175">
        <v>0</v>
      </c>
      <c r="E14" s="175">
        <v>610</v>
      </c>
      <c r="F14" s="175">
        <v>1</v>
      </c>
      <c r="G14" s="175">
        <v>6</v>
      </c>
      <c r="H14" s="175">
        <v>1653</v>
      </c>
      <c r="I14" s="175">
        <v>772</v>
      </c>
      <c r="J14" s="175">
        <v>290</v>
      </c>
      <c r="K14" s="175">
        <v>153</v>
      </c>
      <c r="L14" s="175">
        <v>173</v>
      </c>
      <c r="M14" s="175">
        <v>61</v>
      </c>
      <c r="N14" s="175">
        <v>40</v>
      </c>
      <c r="O14" s="175">
        <v>704</v>
      </c>
      <c r="P14" s="175">
        <v>319</v>
      </c>
      <c r="Q14" s="175">
        <v>0</v>
      </c>
      <c r="R14" s="175">
        <v>145</v>
      </c>
      <c r="S14" s="175">
        <v>17</v>
      </c>
      <c r="T14" s="175">
        <v>332</v>
      </c>
      <c r="U14" s="175">
        <v>535</v>
      </c>
      <c r="V14" s="175">
        <v>0</v>
      </c>
      <c r="W14" s="175">
        <v>0</v>
      </c>
      <c r="X14" s="175">
        <v>16</v>
      </c>
    </row>
    <row r="15" spans="1:24" x14ac:dyDescent="0.3">
      <c r="A15" s="2" t="s">
        <v>16</v>
      </c>
      <c r="B15" s="175">
        <v>681</v>
      </c>
      <c r="C15" s="175">
        <v>2</v>
      </c>
      <c r="D15" s="175">
        <v>0</v>
      </c>
      <c r="E15" s="175">
        <v>19</v>
      </c>
      <c r="F15" s="175">
        <v>1</v>
      </c>
      <c r="G15" s="175">
        <v>0</v>
      </c>
      <c r="H15" s="175">
        <v>16</v>
      </c>
      <c r="I15" s="175">
        <v>57</v>
      </c>
      <c r="J15" s="175">
        <v>15</v>
      </c>
      <c r="K15" s="175">
        <v>21</v>
      </c>
      <c r="L15" s="175">
        <v>17</v>
      </c>
      <c r="M15" s="175">
        <v>1</v>
      </c>
      <c r="N15" s="175">
        <v>14</v>
      </c>
      <c r="O15" s="175">
        <v>51</v>
      </c>
      <c r="P15" s="175">
        <v>46</v>
      </c>
      <c r="Q15" s="175">
        <v>0</v>
      </c>
      <c r="R15" s="175">
        <v>8</v>
      </c>
      <c r="S15" s="175">
        <v>3</v>
      </c>
      <c r="T15" s="175">
        <v>8</v>
      </c>
      <c r="U15" s="175">
        <v>9</v>
      </c>
      <c r="V15" s="175">
        <v>0</v>
      </c>
      <c r="W15" s="175">
        <v>0</v>
      </c>
      <c r="X15" s="175">
        <v>393</v>
      </c>
    </row>
    <row r="16" spans="1:24" x14ac:dyDescent="0.3">
      <c r="A16" s="40" t="s">
        <v>256</v>
      </c>
      <c r="B16" s="177">
        <v>52477</v>
      </c>
      <c r="C16" s="177">
        <v>1151</v>
      </c>
      <c r="D16" s="177">
        <v>16</v>
      </c>
      <c r="E16" s="177">
        <v>7494</v>
      </c>
      <c r="F16" s="177">
        <v>20</v>
      </c>
      <c r="G16" s="177">
        <v>78</v>
      </c>
      <c r="H16" s="177">
        <v>8842</v>
      </c>
      <c r="I16" s="177">
        <v>9440</v>
      </c>
      <c r="J16" s="177">
        <v>2613</v>
      </c>
      <c r="K16" s="177">
        <v>4098</v>
      </c>
      <c r="L16" s="177">
        <v>1676</v>
      </c>
      <c r="M16" s="177">
        <v>633</v>
      </c>
      <c r="N16" s="177">
        <v>536</v>
      </c>
      <c r="O16" s="177">
        <v>6496</v>
      </c>
      <c r="P16" s="177">
        <v>2961</v>
      </c>
      <c r="Q16" s="177">
        <v>27</v>
      </c>
      <c r="R16" s="177">
        <v>1156</v>
      </c>
      <c r="S16" s="177">
        <v>785</v>
      </c>
      <c r="T16" s="177">
        <v>1515</v>
      </c>
      <c r="U16" s="177">
        <v>2467</v>
      </c>
      <c r="V16" s="177">
        <v>4</v>
      </c>
      <c r="W16" s="177">
        <v>1</v>
      </c>
      <c r="X16" s="177">
        <v>468</v>
      </c>
    </row>
    <row r="17" spans="1:24" x14ac:dyDescent="0.3">
      <c r="A17" s="253" t="s">
        <v>257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</row>
    <row r="18" spans="1:24" x14ac:dyDescent="0.3">
      <c r="A18" s="2" t="s">
        <v>11</v>
      </c>
      <c r="B18" s="175">
        <v>2106</v>
      </c>
      <c r="C18" s="175">
        <v>1</v>
      </c>
      <c r="D18" s="175">
        <v>31</v>
      </c>
      <c r="E18" s="175">
        <v>35</v>
      </c>
      <c r="F18" s="175">
        <v>0</v>
      </c>
      <c r="G18" s="175">
        <v>0</v>
      </c>
      <c r="H18" s="175">
        <v>20</v>
      </c>
      <c r="I18" s="175">
        <v>505</v>
      </c>
      <c r="J18" s="175">
        <v>182</v>
      </c>
      <c r="K18" s="175">
        <v>413</v>
      </c>
      <c r="L18" s="175">
        <v>17</v>
      </c>
      <c r="M18" s="175">
        <v>0</v>
      </c>
      <c r="N18" s="175">
        <v>12</v>
      </c>
      <c r="O18" s="175">
        <v>42</v>
      </c>
      <c r="P18" s="175">
        <v>304</v>
      </c>
      <c r="Q18" s="175">
        <v>4</v>
      </c>
      <c r="R18" s="175">
        <v>180</v>
      </c>
      <c r="S18" s="175">
        <v>24</v>
      </c>
      <c r="T18" s="175">
        <v>292</v>
      </c>
      <c r="U18" s="175">
        <v>42</v>
      </c>
      <c r="V18" s="175">
        <v>0</v>
      </c>
      <c r="W18" s="175">
        <v>0</v>
      </c>
      <c r="X18" s="175">
        <v>2</v>
      </c>
    </row>
    <row r="19" spans="1:24" x14ac:dyDescent="0.3">
      <c r="A19" s="2" t="s">
        <v>12</v>
      </c>
      <c r="B19" s="175">
        <v>29937</v>
      </c>
      <c r="C19" s="175">
        <v>774</v>
      </c>
      <c r="D19" s="175">
        <v>1</v>
      </c>
      <c r="E19" s="175">
        <v>4479</v>
      </c>
      <c r="F19" s="175">
        <v>6</v>
      </c>
      <c r="G19" s="175">
        <v>16</v>
      </c>
      <c r="H19" s="175">
        <v>5906</v>
      </c>
      <c r="I19" s="175">
        <v>5041</v>
      </c>
      <c r="J19" s="175">
        <v>1304</v>
      </c>
      <c r="K19" s="175">
        <v>1836</v>
      </c>
      <c r="L19" s="175">
        <v>977</v>
      </c>
      <c r="M19" s="175">
        <v>486</v>
      </c>
      <c r="N19" s="175">
        <v>156</v>
      </c>
      <c r="O19" s="175">
        <v>4003</v>
      </c>
      <c r="P19" s="175">
        <v>1525</v>
      </c>
      <c r="Q19" s="175">
        <v>17</v>
      </c>
      <c r="R19" s="175">
        <v>744</v>
      </c>
      <c r="S19" s="175">
        <v>285</v>
      </c>
      <c r="T19" s="175">
        <v>824</v>
      </c>
      <c r="U19" s="175">
        <v>1503</v>
      </c>
      <c r="V19" s="175">
        <v>4</v>
      </c>
      <c r="W19" s="175">
        <v>0</v>
      </c>
      <c r="X19" s="175">
        <v>50</v>
      </c>
    </row>
    <row r="20" spans="1:24" x14ac:dyDescent="0.3">
      <c r="A20" s="2" t="s">
        <v>13</v>
      </c>
      <c r="B20" s="175">
        <v>79413</v>
      </c>
      <c r="C20" s="175">
        <v>97</v>
      </c>
      <c r="D20" s="175">
        <v>0</v>
      </c>
      <c r="E20" s="175">
        <v>55777</v>
      </c>
      <c r="F20" s="175">
        <v>269</v>
      </c>
      <c r="G20" s="175">
        <v>71</v>
      </c>
      <c r="H20" s="175">
        <v>843</v>
      </c>
      <c r="I20" s="175">
        <v>4758</v>
      </c>
      <c r="J20" s="175">
        <v>6316</v>
      </c>
      <c r="K20" s="175">
        <v>2518</v>
      </c>
      <c r="L20" s="175">
        <v>674</v>
      </c>
      <c r="M20" s="175">
        <v>62</v>
      </c>
      <c r="N20" s="175">
        <v>898</v>
      </c>
      <c r="O20" s="175">
        <v>2058</v>
      </c>
      <c r="P20" s="175">
        <v>2704</v>
      </c>
      <c r="Q20" s="175">
        <v>8</v>
      </c>
      <c r="R20" s="175">
        <v>378</v>
      </c>
      <c r="S20" s="175">
        <v>1314</v>
      </c>
      <c r="T20" s="175">
        <v>366</v>
      </c>
      <c r="U20" s="175">
        <v>302</v>
      </c>
      <c r="V20" s="175">
        <v>0</v>
      </c>
      <c r="W20" s="175">
        <v>0</v>
      </c>
      <c r="X20" s="175">
        <v>0</v>
      </c>
    </row>
    <row r="21" spans="1:24" x14ac:dyDescent="0.3">
      <c r="A21" s="2" t="s">
        <v>14</v>
      </c>
      <c r="B21" s="175">
        <v>159550</v>
      </c>
      <c r="C21" s="175">
        <v>1852</v>
      </c>
      <c r="D21" s="175">
        <v>2321</v>
      </c>
      <c r="E21" s="175">
        <v>74913</v>
      </c>
      <c r="F21" s="175">
        <v>173</v>
      </c>
      <c r="G21" s="175">
        <v>832</v>
      </c>
      <c r="H21" s="175">
        <v>8675</v>
      </c>
      <c r="I21" s="175">
        <v>20496</v>
      </c>
      <c r="J21" s="175">
        <v>11442</v>
      </c>
      <c r="K21" s="175">
        <v>12396</v>
      </c>
      <c r="L21" s="175">
        <v>3258</v>
      </c>
      <c r="M21" s="175">
        <v>325</v>
      </c>
      <c r="N21" s="175">
        <v>1474</v>
      </c>
      <c r="O21" s="175">
        <v>7059</v>
      </c>
      <c r="P21" s="175">
        <v>7702</v>
      </c>
      <c r="Q21" s="175">
        <v>22</v>
      </c>
      <c r="R21" s="175">
        <v>572</v>
      </c>
      <c r="S21" s="175">
        <v>2930</v>
      </c>
      <c r="T21" s="175">
        <v>1711</v>
      </c>
      <c r="U21" s="175">
        <v>1379</v>
      </c>
      <c r="V21" s="175">
        <v>0</v>
      </c>
      <c r="W21" s="175">
        <v>1</v>
      </c>
      <c r="X21" s="175">
        <v>17</v>
      </c>
    </row>
    <row r="22" spans="1:24" x14ac:dyDescent="0.3">
      <c r="A22" s="2" t="s">
        <v>15</v>
      </c>
      <c r="B22" s="175">
        <v>5977</v>
      </c>
      <c r="C22" s="175">
        <v>153</v>
      </c>
      <c r="D22" s="175">
        <v>0</v>
      </c>
      <c r="E22" s="175">
        <v>609</v>
      </c>
      <c r="F22" s="175">
        <v>1</v>
      </c>
      <c r="G22" s="175">
        <v>6</v>
      </c>
      <c r="H22" s="175">
        <v>1652</v>
      </c>
      <c r="I22" s="175">
        <v>771</v>
      </c>
      <c r="J22" s="175">
        <v>290</v>
      </c>
      <c r="K22" s="175">
        <v>153</v>
      </c>
      <c r="L22" s="175">
        <v>173</v>
      </c>
      <c r="M22" s="175">
        <v>61</v>
      </c>
      <c r="N22" s="175">
        <v>40</v>
      </c>
      <c r="O22" s="175">
        <v>704</v>
      </c>
      <c r="P22" s="175">
        <v>319</v>
      </c>
      <c r="Q22" s="175">
        <v>0</v>
      </c>
      <c r="R22" s="175">
        <v>145</v>
      </c>
      <c r="S22" s="175">
        <v>17</v>
      </c>
      <c r="T22" s="175">
        <v>332</v>
      </c>
      <c r="U22" s="175">
        <v>535</v>
      </c>
      <c r="V22" s="175">
        <v>0</v>
      </c>
      <c r="W22" s="175">
        <v>0</v>
      </c>
      <c r="X22" s="175">
        <v>16</v>
      </c>
    </row>
    <row r="23" spans="1:24" x14ac:dyDescent="0.3">
      <c r="A23" s="2" t="s">
        <v>16</v>
      </c>
      <c r="B23" s="175">
        <v>681</v>
      </c>
      <c r="C23" s="175">
        <v>2</v>
      </c>
      <c r="D23" s="175">
        <v>0</v>
      </c>
      <c r="E23" s="175">
        <v>19</v>
      </c>
      <c r="F23" s="175">
        <v>1</v>
      </c>
      <c r="G23" s="175">
        <v>0</v>
      </c>
      <c r="H23" s="175">
        <v>16</v>
      </c>
      <c r="I23" s="175">
        <v>57</v>
      </c>
      <c r="J23" s="175">
        <v>15</v>
      </c>
      <c r="K23" s="175">
        <v>21</v>
      </c>
      <c r="L23" s="175">
        <v>17</v>
      </c>
      <c r="M23" s="175">
        <v>1</v>
      </c>
      <c r="N23" s="175">
        <v>14</v>
      </c>
      <c r="O23" s="175">
        <v>51</v>
      </c>
      <c r="P23" s="175">
        <v>46</v>
      </c>
      <c r="Q23" s="175">
        <v>0</v>
      </c>
      <c r="R23" s="175">
        <v>8</v>
      </c>
      <c r="S23" s="175">
        <v>3</v>
      </c>
      <c r="T23" s="175">
        <v>8</v>
      </c>
      <c r="U23" s="175">
        <v>9</v>
      </c>
      <c r="V23" s="175">
        <v>0</v>
      </c>
      <c r="W23" s="175">
        <v>0</v>
      </c>
      <c r="X23" s="175">
        <v>393</v>
      </c>
    </row>
    <row r="24" spans="1:24" x14ac:dyDescent="0.3">
      <c r="A24" s="40" t="s">
        <v>256</v>
      </c>
      <c r="B24" s="177">
        <v>277664</v>
      </c>
      <c r="C24" s="177">
        <v>2879</v>
      </c>
      <c r="D24" s="177">
        <v>2353</v>
      </c>
      <c r="E24" s="177">
        <v>135832</v>
      </c>
      <c r="F24" s="177">
        <v>450</v>
      </c>
      <c r="G24" s="177">
        <v>925</v>
      </c>
      <c r="H24" s="177">
        <v>17112</v>
      </c>
      <c r="I24" s="177">
        <v>31628</v>
      </c>
      <c r="J24" s="177">
        <v>19549</v>
      </c>
      <c r="K24" s="177">
        <v>17337</v>
      </c>
      <c r="L24" s="177">
        <v>5116</v>
      </c>
      <c r="M24" s="177">
        <v>935</v>
      </c>
      <c r="N24" s="177">
        <v>2594</v>
      </c>
      <c r="O24" s="177">
        <v>13917</v>
      </c>
      <c r="P24" s="177">
        <v>12600</v>
      </c>
      <c r="Q24" s="177">
        <v>51</v>
      </c>
      <c r="R24" s="177">
        <v>2027</v>
      </c>
      <c r="S24" s="177">
        <v>4573</v>
      </c>
      <c r="T24" s="177">
        <v>3533</v>
      </c>
      <c r="U24" s="177">
        <v>3770</v>
      </c>
      <c r="V24" s="177">
        <v>4</v>
      </c>
      <c r="W24" s="177">
        <v>1</v>
      </c>
      <c r="X24" s="177">
        <v>478</v>
      </c>
    </row>
    <row r="25" spans="1:24" x14ac:dyDescent="0.3">
      <c r="A25" s="253" t="s">
        <v>258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 x14ac:dyDescent="0.3">
      <c r="A26" s="2" t="s">
        <v>11</v>
      </c>
      <c r="B26" s="176">
        <v>809073.32</v>
      </c>
      <c r="C26" s="176">
        <v>369.6</v>
      </c>
      <c r="D26" s="176">
        <v>18944.150000000001</v>
      </c>
      <c r="E26" s="176">
        <v>13275.82</v>
      </c>
      <c r="F26" s="176">
        <v>0</v>
      </c>
      <c r="G26" s="176">
        <v>0</v>
      </c>
      <c r="H26" s="176">
        <v>9053.36</v>
      </c>
      <c r="I26" s="176">
        <v>65609.279999999999</v>
      </c>
      <c r="J26" s="176">
        <v>97624.6</v>
      </c>
      <c r="K26" s="176">
        <v>202490.13</v>
      </c>
      <c r="L26" s="176">
        <v>9313.86</v>
      </c>
      <c r="M26" s="176">
        <v>0</v>
      </c>
      <c r="N26" s="176">
        <v>5332.85</v>
      </c>
      <c r="O26" s="176">
        <v>24964.53</v>
      </c>
      <c r="P26" s="176">
        <v>209270.58</v>
      </c>
      <c r="Q26" s="176">
        <v>2264.11</v>
      </c>
      <c r="R26" s="176">
        <v>81700.56</v>
      </c>
      <c r="S26" s="176">
        <v>8679.19</v>
      </c>
      <c r="T26" s="176">
        <v>43101.99</v>
      </c>
      <c r="U26" s="176">
        <v>16139.01</v>
      </c>
      <c r="V26" s="176">
        <v>0</v>
      </c>
      <c r="W26" s="176">
        <v>0</v>
      </c>
      <c r="X26" s="176">
        <v>939.7</v>
      </c>
    </row>
    <row r="27" spans="1:24" x14ac:dyDescent="0.3">
      <c r="A27" s="2" t="s">
        <v>12</v>
      </c>
      <c r="B27" s="176">
        <v>13097404.17</v>
      </c>
      <c r="C27" s="176">
        <v>375344.5</v>
      </c>
      <c r="D27" s="176">
        <v>540</v>
      </c>
      <c r="E27" s="176">
        <v>1967820</v>
      </c>
      <c r="F27" s="176">
        <v>2520</v>
      </c>
      <c r="G27" s="176">
        <v>6600</v>
      </c>
      <c r="H27" s="176">
        <v>2890920</v>
      </c>
      <c r="I27" s="176">
        <v>2001840</v>
      </c>
      <c r="J27" s="176">
        <v>572850</v>
      </c>
      <c r="K27" s="176">
        <v>685260</v>
      </c>
      <c r="L27" s="176">
        <v>421969.67</v>
      </c>
      <c r="M27" s="176">
        <v>193440</v>
      </c>
      <c r="N27" s="176">
        <v>70680</v>
      </c>
      <c r="O27" s="176">
        <v>1771740</v>
      </c>
      <c r="P27" s="176">
        <v>712260</v>
      </c>
      <c r="Q27" s="176">
        <v>6060</v>
      </c>
      <c r="R27" s="176">
        <v>323040</v>
      </c>
      <c r="S27" s="176">
        <v>96900</v>
      </c>
      <c r="T27" s="176">
        <v>389880</v>
      </c>
      <c r="U27" s="176">
        <v>584220</v>
      </c>
      <c r="V27" s="176">
        <v>1680</v>
      </c>
      <c r="W27" s="176">
        <v>0</v>
      </c>
      <c r="X27" s="176">
        <v>21840</v>
      </c>
    </row>
    <row r="28" spans="1:24" x14ac:dyDescent="0.3">
      <c r="A28" s="2" t="s">
        <v>13</v>
      </c>
      <c r="B28" s="176">
        <v>24685093.16</v>
      </c>
      <c r="C28" s="176">
        <v>41955.99</v>
      </c>
      <c r="D28" s="176">
        <v>0</v>
      </c>
      <c r="E28" s="176">
        <v>16370622.609999999</v>
      </c>
      <c r="F28" s="176">
        <v>82557.740000000005</v>
      </c>
      <c r="G28" s="176">
        <v>24247.919999999998</v>
      </c>
      <c r="H28" s="176">
        <v>384358.86</v>
      </c>
      <c r="I28" s="176">
        <v>1707369.04</v>
      </c>
      <c r="J28" s="176">
        <v>1406576.68</v>
      </c>
      <c r="K28" s="176">
        <v>1165622.99</v>
      </c>
      <c r="L28" s="176">
        <v>366365.62</v>
      </c>
      <c r="M28" s="176">
        <v>27060.79</v>
      </c>
      <c r="N28" s="176">
        <v>290061.74</v>
      </c>
      <c r="O28" s="176">
        <v>966298.94</v>
      </c>
      <c r="P28" s="176">
        <v>987804.3</v>
      </c>
      <c r="Q28" s="176">
        <v>2814.89</v>
      </c>
      <c r="R28" s="176">
        <v>180500.05</v>
      </c>
      <c r="S28" s="176">
        <v>413522.15</v>
      </c>
      <c r="T28" s="176">
        <v>159171.69</v>
      </c>
      <c r="U28" s="176">
        <v>108181.16</v>
      </c>
      <c r="V28" s="176">
        <v>0</v>
      </c>
      <c r="W28" s="176">
        <v>0</v>
      </c>
      <c r="X28" s="176">
        <v>0</v>
      </c>
    </row>
    <row r="29" spans="1:24" x14ac:dyDescent="0.3">
      <c r="A29" s="2" t="s">
        <v>14</v>
      </c>
      <c r="B29" s="176">
        <v>40903064.770000003</v>
      </c>
      <c r="C29" s="176">
        <v>589155.94999999995</v>
      </c>
      <c r="D29" s="176">
        <v>455100.08</v>
      </c>
      <c r="E29" s="176">
        <v>18129029.039999999</v>
      </c>
      <c r="F29" s="176">
        <v>41943.17</v>
      </c>
      <c r="G29" s="176">
        <v>207332.56</v>
      </c>
      <c r="H29" s="176">
        <v>2654892.4300000002</v>
      </c>
      <c r="I29" s="176">
        <v>4798202.4000000004</v>
      </c>
      <c r="J29" s="176">
        <v>3048731.57</v>
      </c>
      <c r="K29" s="176">
        <v>3636822.41</v>
      </c>
      <c r="L29" s="176">
        <v>878472.16</v>
      </c>
      <c r="M29" s="176">
        <v>82781.25</v>
      </c>
      <c r="N29" s="176">
        <v>441727.86</v>
      </c>
      <c r="O29" s="176">
        <v>1993775.68</v>
      </c>
      <c r="P29" s="176">
        <v>2132402.9900000002</v>
      </c>
      <c r="Q29" s="176">
        <v>5032</v>
      </c>
      <c r="R29" s="176">
        <v>175069.22</v>
      </c>
      <c r="S29" s="176">
        <v>665239.14</v>
      </c>
      <c r="T29" s="176">
        <v>576258.28</v>
      </c>
      <c r="U29" s="176">
        <v>387251.6</v>
      </c>
      <c r="V29" s="176">
        <v>0</v>
      </c>
      <c r="W29" s="176">
        <v>242.26</v>
      </c>
      <c r="X29" s="176">
        <v>3602.72</v>
      </c>
    </row>
    <row r="30" spans="1:24" x14ac:dyDescent="0.3">
      <c r="A30" s="2" t="s">
        <v>15</v>
      </c>
      <c r="B30" s="176">
        <v>1256760</v>
      </c>
      <c r="C30" s="176">
        <v>32130</v>
      </c>
      <c r="D30" s="176">
        <v>0</v>
      </c>
      <c r="E30" s="176">
        <v>128520</v>
      </c>
      <c r="F30" s="176">
        <v>210</v>
      </c>
      <c r="G30" s="176">
        <v>1260</v>
      </c>
      <c r="H30" s="176">
        <v>347760</v>
      </c>
      <c r="I30" s="176">
        <v>161910</v>
      </c>
      <c r="J30" s="176">
        <v>60900</v>
      </c>
      <c r="K30" s="176">
        <v>32130</v>
      </c>
      <c r="L30" s="176">
        <v>36660</v>
      </c>
      <c r="M30" s="176">
        <v>12810</v>
      </c>
      <c r="N30" s="176">
        <v>8400</v>
      </c>
      <c r="O30" s="176">
        <v>147630</v>
      </c>
      <c r="P30" s="176">
        <v>66990</v>
      </c>
      <c r="Q30" s="176">
        <v>0</v>
      </c>
      <c r="R30" s="176">
        <v>30450</v>
      </c>
      <c r="S30" s="176">
        <v>3570</v>
      </c>
      <c r="T30" s="176">
        <v>69720</v>
      </c>
      <c r="U30" s="176">
        <v>112350</v>
      </c>
      <c r="V30" s="176">
        <v>0</v>
      </c>
      <c r="W30" s="176">
        <v>0</v>
      </c>
      <c r="X30" s="176">
        <v>3360</v>
      </c>
    </row>
    <row r="31" spans="1:24" x14ac:dyDescent="0.3">
      <c r="A31" s="2" t="s">
        <v>16</v>
      </c>
      <c r="B31" s="176">
        <v>143010</v>
      </c>
      <c r="C31" s="176">
        <v>420</v>
      </c>
      <c r="D31" s="176">
        <v>0</v>
      </c>
      <c r="E31" s="176">
        <v>3990</v>
      </c>
      <c r="F31" s="176">
        <v>210</v>
      </c>
      <c r="G31" s="176">
        <v>0</v>
      </c>
      <c r="H31" s="176">
        <v>3360</v>
      </c>
      <c r="I31" s="176">
        <v>11970</v>
      </c>
      <c r="J31" s="176">
        <v>3150</v>
      </c>
      <c r="K31" s="176">
        <v>4410</v>
      </c>
      <c r="L31" s="176">
        <v>3570</v>
      </c>
      <c r="M31" s="176">
        <v>210</v>
      </c>
      <c r="N31" s="176">
        <v>2940</v>
      </c>
      <c r="O31" s="176">
        <v>10710</v>
      </c>
      <c r="P31" s="176">
        <v>9660</v>
      </c>
      <c r="Q31" s="176">
        <v>0</v>
      </c>
      <c r="R31" s="176">
        <v>1680</v>
      </c>
      <c r="S31" s="176">
        <v>630</v>
      </c>
      <c r="T31" s="176">
        <v>1680</v>
      </c>
      <c r="U31" s="176">
        <v>1890</v>
      </c>
      <c r="V31" s="176">
        <v>0</v>
      </c>
      <c r="W31" s="176">
        <v>0</v>
      </c>
      <c r="X31" s="176">
        <v>82530</v>
      </c>
    </row>
    <row r="32" spans="1:24" x14ac:dyDescent="0.3">
      <c r="A32" s="40" t="s">
        <v>256</v>
      </c>
      <c r="B32" s="178">
        <v>80894405.420000002</v>
      </c>
      <c r="C32" s="178">
        <v>1039376.04</v>
      </c>
      <c r="D32" s="178">
        <v>474584.23</v>
      </c>
      <c r="E32" s="178">
        <v>36613257.469999999</v>
      </c>
      <c r="F32" s="178">
        <v>127440.91</v>
      </c>
      <c r="G32" s="178">
        <v>239440.48</v>
      </c>
      <c r="H32" s="178">
        <v>6290344.6500000004</v>
      </c>
      <c r="I32" s="178">
        <v>8746900.7200000007</v>
      </c>
      <c r="J32" s="178">
        <v>5189832.8499999996</v>
      </c>
      <c r="K32" s="178">
        <v>5726735.5300000003</v>
      </c>
      <c r="L32" s="178">
        <v>1716351.31</v>
      </c>
      <c r="M32" s="178">
        <v>316302.03999999998</v>
      </c>
      <c r="N32" s="178">
        <v>819142.45</v>
      </c>
      <c r="O32" s="178">
        <v>4915119.1500000004</v>
      </c>
      <c r="P32" s="178">
        <v>4118387.87</v>
      </c>
      <c r="Q32" s="178">
        <v>16171</v>
      </c>
      <c r="R32" s="178">
        <v>792439.83</v>
      </c>
      <c r="S32" s="178">
        <v>1188540.48</v>
      </c>
      <c r="T32" s="178">
        <v>1239811.96</v>
      </c>
      <c r="U32" s="178">
        <v>1210031.77</v>
      </c>
      <c r="V32" s="178">
        <v>1680</v>
      </c>
      <c r="W32" s="178">
        <v>242.26</v>
      </c>
      <c r="X32" s="178">
        <v>112272.42</v>
      </c>
    </row>
    <row r="34" spans="1:3" x14ac:dyDescent="0.3">
      <c r="A34" s="231" t="str">
        <f>HYPERLINK("#'Vysvetlivky'!A15", "Vysvetlivky k sekciám SK-NACE")</f>
        <v>Vysvetlivky k sekciám SK-NACE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  <c r="C35" s="232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42578125" defaultRowHeight="13.2" x14ac:dyDescent="0.3"/>
  <cols>
    <col min="1" max="1" width="10.7109375" customWidth="1"/>
    <col min="2" max="24" width="15.7109375" customWidth="1"/>
  </cols>
  <sheetData>
    <row r="2" spans="1:24" ht="15.6" x14ac:dyDescent="0.3">
      <c r="A2" s="226" t="s">
        <v>262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4" x14ac:dyDescent="0.3">
      <c r="A3" s="252" t="s">
        <v>274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</row>
    <row r="5" spans="1:24" x14ac:dyDescent="0.3">
      <c r="A5" s="230" t="s">
        <v>2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</row>
    <row r="7" spans="1:24" x14ac:dyDescent="0.3">
      <c r="A7" s="235" t="s">
        <v>4</v>
      </c>
      <c r="B7" s="235" t="s">
        <v>248</v>
      </c>
      <c r="C7" s="237" t="s">
        <v>275</v>
      </c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</row>
    <row r="8" spans="1:24" x14ac:dyDescent="0.3">
      <c r="A8" s="235"/>
      <c r="B8" s="235"/>
      <c r="C8" s="1" t="s">
        <v>276</v>
      </c>
      <c r="D8" s="1" t="s">
        <v>277</v>
      </c>
      <c r="E8" s="1" t="s">
        <v>278</v>
      </c>
      <c r="F8" s="1" t="s">
        <v>279</v>
      </c>
      <c r="G8" s="1" t="s">
        <v>280</v>
      </c>
      <c r="H8" s="1" t="s">
        <v>281</v>
      </c>
      <c r="I8" s="1" t="s">
        <v>282</v>
      </c>
      <c r="J8" s="1" t="s">
        <v>283</v>
      </c>
      <c r="K8" s="1" t="s">
        <v>284</v>
      </c>
      <c r="L8" s="1" t="s">
        <v>285</v>
      </c>
      <c r="M8" s="1" t="s">
        <v>286</v>
      </c>
      <c r="N8" s="1" t="s">
        <v>287</v>
      </c>
      <c r="O8" s="1" t="s">
        <v>288</v>
      </c>
      <c r="P8" s="1" t="s">
        <v>289</v>
      </c>
      <c r="Q8" s="1" t="s">
        <v>290</v>
      </c>
      <c r="R8" s="1" t="s">
        <v>291</v>
      </c>
      <c r="S8" s="1" t="s">
        <v>292</v>
      </c>
      <c r="T8" s="1" t="s">
        <v>293</v>
      </c>
      <c r="U8" s="1" t="s">
        <v>294</v>
      </c>
      <c r="V8" s="1" t="s">
        <v>295</v>
      </c>
      <c r="W8" s="1" t="s">
        <v>296</v>
      </c>
      <c r="X8" s="1" t="s">
        <v>297</v>
      </c>
    </row>
    <row r="9" spans="1:24" x14ac:dyDescent="0.3">
      <c r="A9" s="253" t="s">
        <v>255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</row>
    <row r="10" spans="1:24" x14ac:dyDescent="0.3">
      <c r="A10" s="2" t="s">
        <v>11</v>
      </c>
      <c r="B10" s="179">
        <v>78</v>
      </c>
      <c r="C10" s="179">
        <v>0</v>
      </c>
      <c r="D10" s="179">
        <v>0</v>
      </c>
      <c r="E10" s="179">
        <v>6</v>
      </c>
      <c r="F10" s="179">
        <v>0</v>
      </c>
      <c r="G10" s="179">
        <v>0</v>
      </c>
      <c r="H10" s="179">
        <v>3</v>
      </c>
      <c r="I10" s="179">
        <v>15</v>
      </c>
      <c r="J10" s="179">
        <v>4</v>
      </c>
      <c r="K10" s="179">
        <v>11</v>
      </c>
      <c r="L10" s="179">
        <v>0</v>
      </c>
      <c r="M10" s="179">
        <v>0</v>
      </c>
      <c r="N10" s="179">
        <v>3</v>
      </c>
      <c r="O10" s="179">
        <v>8</v>
      </c>
      <c r="P10" s="179">
        <v>17</v>
      </c>
      <c r="Q10" s="179">
        <v>0</v>
      </c>
      <c r="R10" s="179">
        <v>4</v>
      </c>
      <c r="S10" s="179">
        <v>0</v>
      </c>
      <c r="T10" s="179">
        <v>5</v>
      </c>
      <c r="U10" s="179">
        <v>2</v>
      </c>
      <c r="V10" s="179">
        <v>0</v>
      </c>
      <c r="W10" s="179">
        <v>0</v>
      </c>
      <c r="X10" s="179">
        <v>0</v>
      </c>
    </row>
    <row r="11" spans="1:24" x14ac:dyDescent="0.3">
      <c r="A11" s="2" t="s">
        <v>12</v>
      </c>
      <c r="B11" s="179">
        <v>23859</v>
      </c>
      <c r="C11" s="179">
        <v>613</v>
      </c>
      <c r="D11" s="179">
        <v>1</v>
      </c>
      <c r="E11" s="179">
        <v>3507</v>
      </c>
      <c r="F11" s="179">
        <v>6</v>
      </c>
      <c r="G11" s="179">
        <v>12</v>
      </c>
      <c r="H11" s="179">
        <v>4743</v>
      </c>
      <c r="I11" s="179">
        <v>3987</v>
      </c>
      <c r="J11" s="179">
        <v>1098</v>
      </c>
      <c r="K11" s="179">
        <v>1239</v>
      </c>
      <c r="L11" s="179">
        <v>800</v>
      </c>
      <c r="M11" s="179">
        <v>385</v>
      </c>
      <c r="N11" s="179">
        <v>117</v>
      </c>
      <c r="O11" s="179">
        <v>3308</v>
      </c>
      <c r="P11" s="179">
        <v>1286</v>
      </c>
      <c r="Q11" s="179">
        <v>13</v>
      </c>
      <c r="R11" s="179">
        <v>573</v>
      </c>
      <c r="S11" s="179">
        <v>166</v>
      </c>
      <c r="T11" s="179">
        <v>681</v>
      </c>
      <c r="U11" s="179">
        <v>1286</v>
      </c>
      <c r="V11" s="179">
        <v>1</v>
      </c>
      <c r="W11" s="179">
        <v>0</v>
      </c>
      <c r="X11" s="179">
        <v>37</v>
      </c>
    </row>
    <row r="12" spans="1:24" x14ac:dyDescent="0.3">
      <c r="A12" s="2" t="s">
        <v>13</v>
      </c>
      <c r="B12" s="179">
        <v>2703</v>
      </c>
      <c r="C12" s="179">
        <v>27</v>
      </c>
      <c r="D12" s="179">
        <v>0</v>
      </c>
      <c r="E12" s="179">
        <v>494</v>
      </c>
      <c r="F12" s="179">
        <v>5</v>
      </c>
      <c r="G12" s="179">
        <v>6</v>
      </c>
      <c r="H12" s="179">
        <v>153</v>
      </c>
      <c r="I12" s="179">
        <v>613</v>
      </c>
      <c r="J12" s="179">
        <v>153</v>
      </c>
      <c r="K12" s="179">
        <v>265</v>
      </c>
      <c r="L12" s="179">
        <v>79</v>
      </c>
      <c r="M12" s="179">
        <v>12</v>
      </c>
      <c r="N12" s="179">
        <v>65</v>
      </c>
      <c r="O12" s="179">
        <v>360</v>
      </c>
      <c r="P12" s="179">
        <v>238</v>
      </c>
      <c r="Q12" s="179">
        <v>1</v>
      </c>
      <c r="R12" s="179">
        <v>51</v>
      </c>
      <c r="S12" s="179">
        <v>58</v>
      </c>
      <c r="T12" s="179">
        <v>50</v>
      </c>
      <c r="U12" s="179">
        <v>72</v>
      </c>
      <c r="V12" s="179">
        <v>0</v>
      </c>
      <c r="W12" s="179">
        <v>0</v>
      </c>
      <c r="X12" s="179">
        <v>1</v>
      </c>
    </row>
    <row r="13" spans="1:24" x14ac:dyDescent="0.3">
      <c r="A13" s="2" t="s">
        <v>14</v>
      </c>
      <c r="B13" s="179">
        <v>9754</v>
      </c>
      <c r="C13" s="179">
        <v>161</v>
      </c>
      <c r="D13" s="179">
        <v>7</v>
      </c>
      <c r="E13" s="179">
        <v>1546</v>
      </c>
      <c r="F13" s="179">
        <v>7</v>
      </c>
      <c r="G13" s="179">
        <v>49</v>
      </c>
      <c r="H13" s="179">
        <v>920</v>
      </c>
      <c r="I13" s="179">
        <v>2218</v>
      </c>
      <c r="J13" s="179">
        <v>637</v>
      </c>
      <c r="K13" s="179">
        <v>1019</v>
      </c>
      <c r="L13" s="179">
        <v>352</v>
      </c>
      <c r="M13" s="179">
        <v>53</v>
      </c>
      <c r="N13" s="179">
        <v>192</v>
      </c>
      <c r="O13" s="179">
        <v>1153</v>
      </c>
      <c r="P13" s="179">
        <v>685</v>
      </c>
      <c r="Q13" s="179">
        <v>5</v>
      </c>
      <c r="R13" s="179">
        <v>131</v>
      </c>
      <c r="S13" s="179">
        <v>185</v>
      </c>
      <c r="T13" s="179">
        <v>185</v>
      </c>
      <c r="U13" s="179">
        <v>245</v>
      </c>
      <c r="V13" s="179">
        <v>0</v>
      </c>
      <c r="W13" s="179">
        <v>1</v>
      </c>
      <c r="X13" s="179">
        <v>3</v>
      </c>
    </row>
    <row r="14" spans="1:24" x14ac:dyDescent="0.3">
      <c r="A14" s="2" t="s">
        <v>15</v>
      </c>
      <c r="B14" s="179">
        <v>4865</v>
      </c>
      <c r="C14" s="179">
        <v>130</v>
      </c>
      <c r="D14" s="179">
        <v>0</v>
      </c>
      <c r="E14" s="179">
        <v>511</v>
      </c>
      <c r="F14" s="179">
        <v>0</v>
      </c>
      <c r="G14" s="179">
        <v>5</v>
      </c>
      <c r="H14" s="179">
        <v>1390</v>
      </c>
      <c r="I14" s="179">
        <v>648</v>
      </c>
      <c r="J14" s="179">
        <v>235</v>
      </c>
      <c r="K14" s="179">
        <v>107</v>
      </c>
      <c r="L14" s="179">
        <v>155</v>
      </c>
      <c r="M14" s="179">
        <v>48</v>
      </c>
      <c r="N14" s="179">
        <v>29</v>
      </c>
      <c r="O14" s="179">
        <v>573</v>
      </c>
      <c r="P14" s="179">
        <v>257</v>
      </c>
      <c r="Q14" s="179">
        <v>0</v>
      </c>
      <c r="R14" s="179">
        <v>110</v>
      </c>
      <c r="S14" s="179">
        <v>13</v>
      </c>
      <c r="T14" s="179">
        <v>266</v>
      </c>
      <c r="U14" s="179">
        <v>379</v>
      </c>
      <c r="V14" s="179">
        <v>0</v>
      </c>
      <c r="W14" s="179">
        <v>0</v>
      </c>
      <c r="X14" s="179">
        <v>9</v>
      </c>
    </row>
    <row r="15" spans="1:24" x14ac:dyDescent="0.3">
      <c r="A15" s="2" t="s">
        <v>16</v>
      </c>
      <c r="B15" s="179">
        <v>558</v>
      </c>
      <c r="C15" s="179">
        <v>2</v>
      </c>
      <c r="D15" s="179">
        <v>0</v>
      </c>
      <c r="E15" s="179">
        <v>15</v>
      </c>
      <c r="F15" s="179">
        <v>1</v>
      </c>
      <c r="G15" s="179">
        <v>0</v>
      </c>
      <c r="H15" s="179">
        <v>15</v>
      </c>
      <c r="I15" s="179">
        <v>47</v>
      </c>
      <c r="J15" s="179">
        <v>12</v>
      </c>
      <c r="K15" s="179">
        <v>16</v>
      </c>
      <c r="L15" s="179">
        <v>16</v>
      </c>
      <c r="M15" s="179">
        <v>1</v>
      </c>
      <c r="N15" s="179">
        <v>13</v>
      </c>
      <c r="O15" s="179">
        <v>44</v>
      </c>
      <c r="P15" s="179">
        <v>39</v>
      </c>
      <c r="Q15" s="179">
        <v>0</v>
      </c>
      <c r="R15" s="179">
        <v>8</v>
      </c>
      <c r="S15" s="179">
        <v>1</v>
      </c>
      <c r="T15" s="179">
        <v>8</v>
      </c>
      <c r="U15" s="179">
        <v>4</v>
      </c>
      <c r="V15" s="179">
        <v>0</v>
      </c>
      <c r="W15" s="179">
        <v>0</v>
      </c>
      <c r="X15" s="179">
        <v>316</v>
      </c>
    </row>
    <row r="16" spans="1:24" x14ac:dyDescent="0.3">
      <c r="A16" s="40" t="s">
        <v>256</v>
      </c>
      <c r="B16" s="181">
        <v>41817</v>
      </c>
      <c r="C16" s="181">
        <v>933</v>
      </c>
      <c r="D16" s="181">
        <v>8</v>
      </c>
      <c r="E16" s="181">
        <v>6079</v>
      </c>
      <c r="F16" s="181">
        <v>19</v>
      </c>
      <c r="G16" s="181">
        <v>72</v>
      </c>
      <c r="H16" s="181">
        <v>7224</v>
      </c>
      <c r="I16" s="181">
        <v>7528</v>
      </c>
      <c r="J16" s="181">
        <v>2139</v>
      </c>
      <c r="K16" s="181">
        <v>2657</v>
      </c>
      <c r="L16" s="181">
        <v>1402</v>
      </c>
      <c r="M16" s="181">
        <v>499</v>
      </c>
      <c r="N16" s="181">
        <v>419</v>
      </c>
      <c r="O16" s="181">
        <v>5446</v>
      </c>
      <c r="P16" s="181">
        <v>2522</v>
      </c>
      <c r="Q16" s="181">
        <v>19</v>
      </c>
      <c r="R16" s="181">
        <v>877</v>
      </c>
      <c r="S16" s="181">
        <v>423</v>
      </c>
      <c r="T16" s="181">
        <v>1195</v>
      </c>
      <c r="U16" s="181">
        <v>1988</v>
      </c>
      <c r="V16" s="181">
        <v>1</v>
      </c>
      <c r="W16" s="181">
        <v>1</v>
      </c>
      <c r="X16" s="181">
        <v>366</v>
      </c>
    </row>
    <row r="17" spans="1:24" x14ac:dyDescent="0.3">
      <c r="A17" s="253" t="s">
        <v>257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</row>
    <row r="18" spans="1:24" x14ac:dyDescent="0.3">
      <c r="A18" s="2" t="s">
        <v>11</v>
      </c>
      <c r="B18" s="179">
        <v>471</v>
      </c>
      <c r="C18" s="179">
        <v>0</v>
      </c>
      <c r="D18" s="179">
        <v>0</v>
      </c>
      <c r="E18" s="179">
        <v>16</v>
      </c>
      <c r="F18" s="179">
        <v>0</v>
      </c>
      <c r="G18" s="179">
        <v>0</v>
      </c>
      <c r="H18" s="179">
        <v>4</v>
      </c>
      <c r="I18" s="179">
        <v>28</v>
      </c>
      <c r="J18" s="179">
        <v>10</v>
      </c>
      <c r="K18" s="179">
        <v>46</v>
      </c>
      <c r="L18" s="179">
        <v>0</v>
      </c>
      <c r="M18" s="179">
        <v>0</v>
      </c>
      <c r="N18" s="179">
        <v>6</v>
      </c>
      <c r="O18" s="179">
        <v>23</v>
      </c>
      <c r="P18" s="179">
        <v>258</v>
      </c>
      <c r="Q18" s="179">
        <v>0</v>
      </c>
      <c r="R18" s="179">
        <v>63</v>
      </c>
      <c r="S18" s="179">
        <v>0</v>
      </c>
      <c r="T18" s="179">
        <v>12</v>
      </c>
      <c r="U18" s="179">
        <v>5</v>
      </c>
      <c r="V18" s="179">
        <v>0</v>
      </c>
      <c r="W18" s="179">
        <v>0</v>
      </c>
      <c r="X18" s="179">
        <v>0</v>
      </c>
    </row>
    <row r="19" spans="1:24" x14ac:dyDescent="0.3">
      <c r="A19" s="2" t="s">
        <v>12</v>
      </c>
      <c r="B19" s="179">
        <v>23815</v>
      </c>
      <c r="C19" s="179">
        <v>610</v>
      </c>
      <c r="D19" s="179">
        <v>1</v>
      </c>
      <c r="E19" s="179">
        <v>3502</v>
      </c>
      <c r="F19" s="179">
        <v>6</v>
      </c>
      <c r="G19" s="179">
        <v>12</v>
      </c>
      <c r="H19" s="179">
        <v>4736</v>
      </c>
      <c r="I19" s="179">
        <v>3980</v>
      </c>
      <c r="J19" s="179">
        <v>1097</v>
      </c>
      <c r="K19" s="179">
        <v>1236</v>
      </c>
      <c r="L19" s="179">
        <v>799</v>
      </c>
      <c r="M19" s="179">
        <v>385</v>
      </c>
      <c r="N19" s="179">
        <v>117</v>
      </c>
      <c r="O19" s="179">
        <v>3299</v>
      </c>
      <c r="P19" s="179">
        <v>1283</v>
      </c>
      <c r="Q19" s="179">
        <v>13</v>
      </c>
      <c r="R19" s="179">
        <v>571</v>
      </c>
      <c r="S19" s="179">
        <v>166</v>
      </c>
      <c r="T19" s="179">
        <v>681</v>
      </c>
      <c r="U19" s="179">
        <v>1283</v>
      </c>
      <c r="V19" s="179">
        <v>1</v>
      </c>
      <c r="W19" s="179">
        <v>0</v>
      </c>
      <c r="X19" s="179">
        <v>37</v>
      </c>
    </row>
    <row r="20" spans="1:24" x14ac:dyDescent="0.3">
      <c r="A20" s="2" t="s">
        <v>13</v>
      </c>
      <c r="B20" s="179">
        <v>73735</v>
      </c>
      <c r="C20" s="179">
        <v>74</v>
      </c>
      <c r="D20" s="179">
        <v>0</v>
      </c>
      <c r="E20" s="179">
        <v>55124</v>
      </c>
      <c r="F20" s="179">
        <v>256</v>
      </c>
      <c r="G20" s="179">
        <v>53</v>
      </c>
      <c r="H20" s="179">
        <v>641</v>
      </c>
      <c r="I20" s="179">
        <v>3051</v>
      </c>
      <c r="J20" s="179">
        <v>6674</v>
      </c>
      <c r="K20" s="179">
        <v>1643</v>
      </c>
      <c r="L20" s="179">
        <v>652</v>
      </c>
      <c r="M20" s="179">
        <v>43</v>
      </c>
      <c r="N20" s="179">
        <v>325</v>
      </c>
      <c r="O20" s="179">
        <v>1774</v>
      </c>
      <c r="P20" s="179">
        <v>2510</v>
      </c>
      <c r="Q20" s="179">
        <v>6</v>
      </c>
      <c r="R20" s="179">
        <v>179</v>
      </c>
      <c r="S20" s="179">
        <v>349</v>
      </c>
      <c r="T20" s="179">
        <v>147</v>
      </c>
      <c r="U20" s="179">
        <v>233</v>
      </c>
      <c r="V20" s="179">
        <v>0</v>
      </c>
      <c r="W20" s="179">
        <v>0</v>
      </c>
      <c r="X20" s="179">
        <v>1</v>
      </c>
    </row>
    <row r="21" spans="1:24" x14ac:dyDescent="0.3">
      <c r="A21" s="2" t="s">
        <v>14</v>
      </c>
      <c r="B21" s="179">
        <v>121814</v>
      </c>
      <c r="C21" s="179">
        <v>1346</v>
      </c>
      <c r="D21" s="179">
        <v>114</v>
      </c>
      <c r="E21" s="179">
        <v>59586</v>
      </c>
      <c r="F21" s="179">
        <v>148</v>
      </c>
      <c r="G21" s="179">
        <v>873</v>
      </c>
      <c r="H21" s="179">
        <v>8119</v>
      </c>
      <c r="I21" s="179">
        <v>16172</v>
      </c>
      <c r="J21" s="179">
        <v>8157</v>
      </c>
      <c r="K21" s="179">
        <v>7002</v>
      </c>
      <c r="L21" s="179">
        <v>2866</v>
      </c>
      <c r="M21" s="179">
        <v>425</v>
      </c>
      <c r="N21" s="179">
        <v>1277</v>
      </c>
      <c r="O21" s="179">
        <v>6047</v>
      </c>
      <c r="P21" s="179">
        <v>6284</v>
      </c>
      <c r="Q21" s="179">
        <v>17</v>
      </c>
      <c r="R21" s="179">
        <v>506</v>
      </c>
      <c r="S21" s="179">
        <v>1231</v>
      </c>
      <c r="T21" s="179">
        <v>786</v>
      </c>
      <c r="U21" s="179">
        <v>849</v>
      </c>
      <c r="V21" s="179">
        <v>0</v>
      </c>
      <c r="W21" s="179">
        <v>1</v>
      </c>
      <c r="X21" s="179">
        <v>8</v>
      </c>
    </row>
    <row r="22" spans="1:24" x14ac:dyDescent="0.3">
      <c r="A22" s="2" t="s">
        <v>15</v>
      </c>
      <c r="B22" s="179">
        <v>4855</v>
      </c>
      <c r="C22" s="179">
        <v>130</v>
      </c>
      <c r="D22" s="179">
        <v>0</v>
      </c>
      <c r="E22" s="179">
        <v>511</v>
      </c>
      <c r="F22" s="179">
        <v>0</v>
      </c>
      <c r="G22" s="179">
        <v>5</v>
      </c>
      <c r="H22" s="179">
        <v>1388</v>
      </c>
      <c r="I22" s="179">
        <v>646</v>
      </c>
      <c r="J22" s="179">
        <v>235</v>
      </c>
      <c r="K22" s="179">
        <v>107</v>
      </c>
      <c r="L22" s="179">
        <v>155</v>
      </c>
      <c r="M22" s="179">
        <v>48</v>
      </c>
      <c r="N22" s="179">
        <v>29</v>
      </c>
      <c r="O22" s="179">
        <v>571</v>
      </c>
      <c r="P22" s="179">
        <v>255</v>
      </c>
      <c r="Q22" s="179">
        <v>0</v>
      </c>
      <c r="R22" s="179">
        <v>110</v>
      </c>
      <c r="S22" s="179">
        <v>13</v>
      </c>
      <c r="T22" s="179">
        <v>265</v>
      </c>
      <c r="U22" s="179">
        <v>378</v>
      </c>
      <c r="V22" s="179">
        <v>0</v>
      </c>
      <c r="W22" s="179">
        <v>0</v>
      </c>
      <c r="X22" s="179">
        <v>9</v>
      </c>
    </row>
    <row r="23" spans="1:24" x14ac:dyDescent="0.3">
      <c r="A23" s="2" t="s">
        <v>16</v>
      </c>
      <c r="B23" s="179">
        <v>558</v>
      </c>
      <c r="C23" s="179">
        <v>2</v>
      </c>
      <c r="D23" s="179">
        <v>0</v>
      </c>
      <c r="E23" s="179">
        <v>15</v>
      </c>
      <c r="F23" s="179">
        <v>1</v>
      </c>
      <c r="G23" s="179">
        <v>0</v>
      </c>
      <c r="H23" s="179">
        <v>15</v>
      </c>
      <c r="I23" s="179">
        <v>47</v>
      </c>
      <c r="J23" s="179">
        <v>12</v>
      </c>
      <c r="K23" s="179">
        <v>16</v>
      </c>
      <c r="L23" s="179">
        <v>16</v>
      </c>
      <c r="M23" s="179">
        <v>1</v>
      </c>
      <c r="N23" s="179">
        <v>13</v>
      </c>
      <c r="O23" s="179">
        <v>44</v>
      </c>
      <c r="P23" s="179">
        <v>39</v>
      </c>
      <c r="Q23" s="179">
        <v>0</v>
      </c>
      <c r="R23" s="179">
        <v>8</v>
      </c>
      <c r="S23" s="179">
        <v>1</v>
      </c>
      <c r="T23" s="179">
        <v>8</v>
      </c>
      <c r="U23" s="179">
        <v>4</v>
      </c>
      <c r="V23" s="179">
        <v>0</v>
      </c>
      <c r="W23" s="179">
        <v>0</v>
      </c>
      <c r="X23" s="179">
        <v>316</v>
      </c>
    </row>
    <row r="24" spans="1:24" x14ac:dyDescent="0.3">
      <c r="A24" s="40" t="s">
        <v>256</v>
      </c>
      <c r="B24" s="181">
        <v>225248</v>
      </c>
      <c r="C24" s="181">
        <v>2162</v>
      </c>
      <c r="D24" s="181">
        <v>115</v>
      </c>
      <c r="E24" s="181">
        <v>118754</v>
      </c>
      <c r="F24" s="181">
        <v>411</v>
      </c>
      <c r="G24" s="181">
        <v>943</v>
      </c>
      <c r="H24" s="181">
        <v>14903</v>
      </c>
      <c r="I24" s="181">
        <v>23924</v>
      </c>
      <c r="J24" s="181">
        <v>16185</v>
      </c>
      <c r="K24" s="181">
        <v>10050</v>
      </c>
      <c r="L24" s="181">
        <v>4488</v>
      </c>
      <c r="M24" s="181">
        <v>902</v>
      </c>
      <c r="N24" s="181">
        <v>1767</v>
      </c>
      <c r="O24" s="181">
        <v>11758</v>
      </c>
      <c r="P24" s="181">
        <v>10629</v>
      </c>
      <c r="Q24" s="181">
        <v>36</v>
      </c>
      <c r="R24" s="181">
        <v>1437</v>
      </c>
      <c r="S24" s="181">
        <v>1760</v>
      </c>
      <c r="T24" s="181">
        <v>1899</v>
      </c>
      <c r="U24" s="181">
        <v>2752</v>
      </c>
      <c r="V24" s="181">
        <v>1</v>
      </c>
      <c r="W24" s="181">
        <v>1</v>
      </c>
      <c r="X24" s="181">
        <v>371</v>
      </c>
    </row>
    <row r="25" spans="1:24" x14ac:dyDescent="0.3">
      <c r="A25" s="253" t="s">
        <v>258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 x14ac:dyDescent="0.3">
      <c r="A26" s="2" t="s">
        <v>11</v>
      </c>
      <c r="B26" s="180">
        <v>291817.64</v>
      </c>
      <c r="C26" s="180">
        <v>0</v>
      </c>
      <c r="D26" s="180">
        <v>0</v>
      </c>
      <c r="E26" s="180">
        <v>8743.98</v>
      </c>
      <c r="F26" s="180">
        <v>0</v>
      </c>
      <c r="G26" s="180">
        <v>0</v>
      </c>
      <c r="H26" s="180">
        <v>703.68</v>
      </c>
      <c r="I26" s="180">
        <v>10933.74</v>
      </c>
      <c r="J26" s="180">
        <v>5461.51</v>
      </c>
      <c r="K26" s="180">
        <v>22067.87</v>
      </c>
      <c r="L26" s="180">
        <v>0</v>
      </c>
      <c r="M26" s="180">
        <v>0</v>
      </c>
      <c r="N26" s="180">
        <v>4336</v>
      </c>
      <c r="O26" s="180">
        <v>14884.66</v>
      </c>
      <c r="P26" s="180">
        <v>178916.35</v>
      </c>
      <c r="Q26" s="180">
        <v>0</v>
      </c>
      <c r="R26" s="180">
        <v>38363.410000000003</v>
      </c>
      <c r="S26" s="180">
        <v>0</v>
      </c>
      <c r="T26" s="180">
        <v>5363.26</v>
      </c>
      <c r="U26" s="180">
        <v>2043.18</v>
      </c>
      <c r="V26" s="180">
        <v>0</v>
      </c>
      <c r="W26" s="180">
        <v>0</v>
      </c>
      <c r="X26" s="180">
        <v>0</v>
      </c>
    </row>
    <row r="27" spans="1:24" x14ac:dyDescent="0.3">
      <c r="A27" s="2" t="s">
        <v>12</v>
      </c>
      <c r="B27" s="180">
        <v>10428211.98</v>
      </c>
      <c r="C27" s="180">
        <v>283560</v>
      </c>
      <c r="D27" s="180">
        <v>540</v>
      </c>
      <c r="E27" s="180">
        <v>1543560</v>
      </c>
      <c r="F27" s="180">
        <v>3000</v>
      </c>
      <c r="G27" s="180">
        <v>4680</v>
      </c>
      <c r="H27" s="180">
        <v>2312750</v>
      </c>
      <c r="I27" s="180">
        <v>1596480</v>
      </c>
      <c r="J27" s="180">
        <v>473460</v>
      </c>
      <c r="K27" s="180">
        <v>440160</v>
      </c>
      <c r="L27" s="180">
        <v>346200</v>
      </c>
      <c r="M27" s="180">
        <v>156540</v>
      </c>
      <c r="N27" s="180">
        <v>53580</v>
      </c>
      <c r="O27" s="180">
        <v>1446300</v>
      </c>
      <c r="P27" s="180">
        <v>608100</v>
      </c>
      <c r="Q27" s="180">
        <v>5220</v>
      </c>
      <c r="R27" s="180">
        <v>245940</v>
      </c>
      <c r="S27" s="180">
        <v>56880</v>
      </c>
      <c r="T27" s="180">
        <v>320700</v>
      </c>
      <c r="U27" s="180">
        <v>512921.98</v>
      </c>
      <c r="V27" s="180">
        <v>180</v>
      </c>
      <c r="W27" s="180">
        <v>0</v>
      </c>
      <c r="X27" s="180">
        <v>17460</v>
      </c>
    </row>
    <row r="28" spans="1:24" x14ac:dyDescent="0.3">
      <c r="A28" s="2" t="s">
        <v>13</v>
      </c>
      <c r="B28" s="180">
        <v>20115677.460000001</v>
      </c>
      <c r="C28" s="180">
        <v>34262.31</v>
      </c>
      <c r="D28" s="180">
        <v>0</v>
      </c>
      <c r="E28" s="180">
        <v>13874239.039999999</v>
      </c>
      <c r="F28" s="180">
        <v>195175.56</v>
      </c>
      <c r="G28" s="180">
        <v>27620.42</v>
      </c>
      <c r="H28" s="180">
        <v>278767.07</v>
      </c>
      <c r="I28" s="180">
        <v>1307697.52</v>
      </c>
      <c r="J28" s="180">
        <v>1234519.27</v>
      </c>
      <c r="K28" s="180">
        <v>708391.3</v>
      </c>
      <c r="L28" s="180">
        <v>333367</v>
      </c>
      <c r="M28" s="180">
        <v>17905.77</v>
      </c>
      <c r="N28" s="180">
        <v>114963.35</v>
      </c>
      <c r="O28" s="180">
        <v>758260.51</v>
      </c>
      <c r="P28" s="180">
        <v>874211.29</v>
      </c>
      <c r="Q28" s="180">
        <v>2596.46</v>
      </c>
      <c r="R28" s="180">
        <v>79175</v>
      </c>
      <c r="S28" s="180">
        <v>113686.96</v>
      </c>
      <c r="T28" s="180">
        <v>68496.69</v>
      </c>
      <c r="U28" s="180">
        <v>92213.97</v>
      </c>
      <c r="V28" s="180">
        <v>0</v>
      </c>
      <c r="W28" s="180">
        <v>0</v>
      </c>
      <c r="X28" s="180">
        <v>127.97</v>
      </c>
    </row>
    <row r="29" spans="1:24" x14ac:dyDescent="0.3">
      <c r="A29" s="2" t="s">
        <v>14</v>
      </c>
      <c r="B29" s="180">
        <v>31421703.890000001</v>
      </c>
      <c r="C29" s="180">
        <v>404256.49</v>
      </c>
      <c r="D29" s="180">
        <v>26768.97</v>
      </c>
      <c r="E29" s="180">
        <v>14759858.439999999</v>
      </c>
      <c r="F29" s="180">
        <v>36890.089999999997</v>
      </c>
      <c r="G29" s="180">
        <v>201731.65</v>
      </c>
      <c r="H29" s="180">
        <v>2571878.27</v>
      </c>
      <c r="I29" s="180">
        <v>3922764.69</v>
      </c>
      <c r="J29" s="180">
        <v>2228310.7599999998</v>
      </c>
      <c r="K29" s="180">
        <v>1702800.14</v>
      </c>
      <c r="L29" s="180">
        <v>855937.65</v>
      </c>
      <c r="M29" s="180">
        <v>101352.79</v>
      </c>
      <c r="N29" s="180">
        <v>320967.45</v>
      </c>
      <c r="O29" s="180">
        <v>1711093</v>
      </c>
      <c r="P29" s="180">
        <v>1725806.31</v>
      </c>
      <c r="Q29" s="180">
        <v>4899.9799999999996</v>
      </c>
      <c r="R29" s="180">
        <v>143684.93</v>
      </c>
      <c r="S29" s="180">
        <v>252226.87</v>
      </c>
      <c r="T29" s="180">
        <v>229532.05</v>
      </c>
      <c r="U29" s="180">
        <v>219440.02</v>
      </c>
      <c r="V29" s="180">
        <v>0</v>
      </c>
      <c r="W29" s="180">
        <v>240</v>
      </c>
      <c r="X29" s="180">
        <v>1263.3399999999999</v>
      </c>
    </row>
    <row r="30" spans="1:24" x14ac:dyDescent="0.3">
      <c r="A30" s="2" t="s">
        <v>15</v>
      </c>
      <c r="B30" s="180">
        <v>1021755</v>
      </c>
      <c r="C30" s="180">
        <v>27300</v>
      </c>
      <c r="D30" s="180">
        <v>0</v>
      </c>
      <c r="E30" s="180">
        <v>106890</v>
      </c>
      <c r="F30" s="180">
        <v>0</v>
      </c>
      <c r="G30" s="180">
        <v>1050</v>
      </c>
      <c r="H30" s="180">
        <v>292635</v>
      </c>
      <c r="I30" s="180">
        <v>136080</v>
      </c>
      <c r="J30" s="180">
        <v>49350</v>
      </c>
      <c r="K30" s="180">
        <v>22470</v>
      </c>
      <c r="L30" s="180">
        <v>32550</v>
      </c>
      <c r="M30" s="180">
        <v>10080</v>
      </c>
      <c r="N30" s="180">
        <v>6090</v>
      </c>
      <c r="O30" s="180">
        <v>120330</v>
      </c>
      <c r="P30" s="180">
        <v>53970</v>
      </c>
      <c r="Q30" s="180">
        <v>0</v>
      </c>
      <c r="R30" s="180">
        <v>23100</v>
      </c>
      <c r="S30" s="180">
        <v>2730</v>
      </c>
      <c r="T30" s="180">
        <v>55860</v>
      </c>
      <c r="U30" s="180">
        <v>79380</v>
      </c>
      <c r="V30" s="180">
        <v>0</v>
      </c>
      <c r="W30" s="180">
        <v>0</v>
      </c>
      <c r="X30" s="180">
        <v>1890</v>
      </c>
    </row>
    <row r="31" spans="1:24" x14ac:dyDescent="0.3">
      <c r="A31" s="2" t="s">
        <v>16</v>
      </c>
      <c r="B31" s="180">
        <v>116760</v>
      </c>
      <c r="C31" s="180">
        <v>420</v>
      </c>
      <c r="D31" s="180">
        <v>0</v>
      </c>
      <c r="E31" s="180">
        <v>3150</v>
      </c>
      <c r="F31" s="180">
        <v>210</v>
      </c>
      <c r="G31" s="180">
        <v>0</v>
      </c>
      <c r="H31" s="180">
        <v>3150</v>
      </c>
      <c r="I31" s="180">
        <v>9870</v>
      </c>
      <c r="J31" s="180">
        <v>2520</v>
      </c>
      <c r="K31" s="180">
        <v>3360</v>
      </c>
      <c r="L31" s="180">
        <v>3360</v>
      </c>
      <c r="M31" s="180">
        <v>210</v>
      </c>
      <c r="N31" s="180">
        <v>2730</v>
      </c>
      <c r="O31" s="180">
        <v>9030</v>
      </c>
      <c r="P31" s="180">
        <v>8190</v>
      </c>
      <c r="Q31" s="180">
        <v>0</v>
      </c>
      <c r="R31" s="180">
        <v>1680</v>
      </c>
      <c r="S31" s="180">
        <v>210</v>
      </c>
      <c r="T31" s="180">
        <v>1680</v>
      </c>
      <c r="U31" s="180">
        <v>840</v>
      </c>
      <c r="V31" s="180">
        <v>0</v>
      </c>
      <c r="W31" s="180">
        <v>0</v>
      </c>
      <c r="X31" s="180">
        <v>66150</v>
      </c>
    </row>
    <row r="32" spans="1:24" x14ac:dyDescent="0.3">
      <c r="A32" s="40" t="s">
        <v>256</v>
      </c>
      <c r="B32" s="182">
        <v>63395925.969999999</v>
      </c>
      <c r="C32" s="182">
        <v>749798.8</v>
      </c>
      <c r="D32" s="182">
        <v>27308.97</v>
      </c>
      <c r="E32" s="182">
        <v>30296441.460000001</v>
      </c>
      <c r="F32" s="182">
        <v>235275.65</v>
      </c>
      <c r="G32" s="182">
        <v>235082.07</v>
      </c>
      <c r="H32" s="182">
        <v>5459884.0199999996</v>
      </c>
      <c r="I32" s="182">
        <v>6983825.9500000002</v>
      </c>
      <c r="J32" s="182">
        <v>3993621.54</v>
      </c>
      <c r="K32" s="182">
        <v>2899249.31</v>
      </c>
      <c r="L32" s="182">
        <v>1571414.65</v>
      </c>
      <c r="M32" s="182">
        <v>286088.56</v>
      </c>
      <c r="N32" s="182">
        <v>502666.8</v>
      </c>
      <c r="O32" s="182">
        <v>4059898.17</v>
      </c>
      <c r="P32" s="182">
        <v>3449193.95</v>
      </c>
      <c r="Q32" s="182">
        <v>12716.44</v>
      </c>
      <c r="R32" s="182">
        <v>531943.34</v>
      </c>
      <c r="S32" s="182">
        <v>425733.83</v>
      </c>
      <c r="T32" s="182">
        <v>681632</v>
      </c>
      <c r="U32" s="182">
        <v>906839.15</v>
      </c>
      <c r="V32" s="182">
        <v>180</v>
      </c>
      <c r="W32" s="182">
        <v>240</v>
      </c>
      <c r="X32" s="182">
        <v>86891.31</v>
      </c>
    </row>
    <row r="34" spans="1:3" x14ac:dyDescent="0.3">
      <c r="A34" s="231" t="str">
        <f>HYPERLINK("#'Vysvetlivky'!A15", "Vysvetlivky k sekciám SK-NACE")</f>
        <v>Vysvetlivky k sekciám SK-NACE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  <c r="C35" s="232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42578125" defaultRowHeight="13.2" x14ac:dyDescent="0.3"/>
  <cols>
    <col min="1" max="1" width="10.7109375" customWidth="1"/>
    <col min="2" max="24" width="15.7109375" customWidth="1"/>
  </cols>
  <sheetData>
    <row r="2" spans="1:24" ht="15.6" x14ac:dyDescent="0.3">
      <c r="A2" s="226" t="s">
        <v>263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4" x14ac:dyDescent="0.3">
      <c r="A3" s="252" t="s">
        <v>274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</row>
    <row r="5" spans="1:24" x14ac:dyDescent="0.3">
      <c r="A5" s="230" t="s">
        <v>2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</row>
    <row r="7" spans="1:24" x14ac:dyDescent="0.3">
      <c r="A7" s="235" t="s">
        <v>4</v>
      </c>
      <c r="B7" s="235" t="s">
        <v>248</v>
      </c>
      <c r="C7" s="237" t="s">
        <v>275</v>
      </c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</row>
    <row r="8" spans="1:24" x14ac:dyDescent="0.3">
      <c r="A8" s="235"/>
      <c r="B8" s="235"/>
      <c r="C8" s="1" t="s">
        <v>276</v>
      </c>
      <c r="D8" s="1" t="s">
        <v>277</v>
      </c>
      <c r="E8" s="1" t="s">
        <v>278</v>
      </c>
      <c r="F8" s="1" t="s">
        <v>279</v>
      </c>
      <c r="G8" s="1" t="s">
        <v>280</v>
      </c>
      <c r="H8" s="1" t="s">
        <v>281</v>
      </c>
      <c r="I8" s="1" t="s">
        <v>282</v>
      </c>
      <c r="J8" s="1" t="s">
        <v>283</v>
      </c>
      <c r="K8" s="1" t="s">
        <v>284</v>
      </c>
      <c r="L8" s="1" t="s">
        <v>285</v>
      </c>
      <c r="M8" s="1" t="s">
        <v>286</v>
      </c>
      <c r="N8" s="1" t="s">
        <v>287</v>
      </c>
      <c r="O8" s="1" t="s">
        <v>288</v>
      </c>
      <c r="P8" s="1" t="s">
        <v>289</v>
      </c>
      <c r="Q8" s="1" t="s">
        <v>290</v>
      </c>
      <c r="R8" s="1" t="s">
        <v>291</v>
      </c>
      <c r="S8" s="1" t="s">
        <v>292</v>
      </c>
      <c r="T8" s="1" t="s">
        <v>293</v>
      </c>
      <c r="U8" s="1" t="s">
        <v>294</v>
      </c>
      <c r="V8" s="1" t="s">
        <v>295</v>
      </c>
      <c r="W8" s="1" t="s">
        <v>296</v>
      </c>
      <c r="X8" s="1" t="s">
        <v>297</v>
      </c>
    </row>
    <row r="9" spans="1:24" x14ac:dyDescent="0.3">
      <c r="A9" s="253" t="s">
        <v>255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</row>
    <row r="10" spans="1:24" x14ac:dyDescent="0.3">
      <c r="A10" s="2" t="s">
        <v>11</v>
      </c>
      <c r="B10" s="183">
        <v>53</v>
      </c>
      <c r="C10" s="183">
        <v>0</v>
      </c>
      <c r="D10" s="183">
        <v>0</v>
      </c>
      <c r="E10" s="183">
        <v>6</v>
      </c>
      <c r="F10" s="183">
        <v>0</v>
      </c>
      <c r="G10" s="183">
        <v>0</v>
      </c>
      <c r="H10" s="183">
        <v>2</v>
      </c>
      <c r="I10" s="183">
        <v>13</v>
      </c>
      <c r="J10" s="183">
        <v>3</v>
      </c>
      <c r="K10" s="183">
        <v>6</v>
      </c>
      <c r="L10" s="183">
        <v>1</v>
      </c>
      <c r="M10" s="183">
        <v>0</v>
      </c>
      <c r="N10" s="183">
        <v>1</v>
      </c>
      <c r="O10" s="183">
        <v>4</v>
      </c>
      <c r="P10" s="183">
        <v>10</v>
      </c>
      <c r="Q10" s="183">
        <v>0</v>
      </c>
      <c r="R10" s="183">
        <v>3</v>
      </c>
      <c r="S10" s="183">
        <v>0</v>
      </c>
      <c r="T10" s="183">
        <v>2</v>
      </c>
      <c r="U10" s="183">
        <v>2</v>
      </c>
      <c r="V10" s="183">
        <v>0</v>
      </c>
      <c r="W10" s="183">
        <v>0</v>
      </c>
      <c r="X10" s="183">
        <v>0</v>
      </c>
    </row>
    <row r="11" spans="1:24" x14ac:dyDescent="0.3">
      <c r="A11" s="2" t="s">
        <v>12</v>
      </c>
      <c r="B11" s="183">
        <v>22657</v>
      </c>
      <c r="C11" s="183">
        <v>549</v>
      </c>
      <c r="D11" s="183">
        <v>0</v>
      </c>
      <c r="E11" s="183">
        <v>3242</v>
      </c>
      <c r="F11" s="183">
        <v>6</v>
      </c>
      <c r="G11" s="183">
        <v>10</v>
      </c>
      <c r="H11" s="183">
        <v>4402</v>
      </c>
      <c r="I11" s="183">
        <v>3991</v>
      </c>
      <c r="J11" s="183">
        <v>1025</v>
      </c>
      <c r="K11" s="183">
        <v>1092</v>
      </c>
      <c r="L11" s="183">
        <v>766</v>
      </c>
      <c r="M11" s="183">
        <v>402</v>
      </c>
      <c r="N11" s="183">
        <v>124</v>
      </c>
      <c r="O11" s="183">
        <v>3144</v>
      </c>
      <c r="P11" s="183">
        <v>1250</v>
      </c>
      <c r="Q11" s="183">
        <v>11</v>
      </c>
      <c r="R11" s="183">
        <v>544</v>
      </c>
      <c r="S11" s="183">
        <v>170</v>
      </c>
      <c r="T11" s="183">
        <v>616</v>
      </c>
      <c r="U11" s="183">
        <v>1271</v>
      </c>
      <c r="V11" s="183">
        <v>1</v>
      </c>
      <c r="W11" s="183">
        <v>0</v>
      </c>
      <c r="X11" s="183">
        <v>41</v>
      </c>
    </row>
    <row r="12" spans="1:24" x14ac:dyDescent="0.3">
      <c r="A12" s="2" t="s">
        <v>13</v>
      </c>
      <c r="B12" s="183">
        <v>2561</v>
      </c>
      <c r="C12" s="183">
        <v>28</v>
      </c>
      <c r="D12" s="183">
        <v>0</v>
      </c>
      <c r="E12" s="183">
        <v>448</v>
      </c>
      <c r="F12" s="183">
        <v>3</v>
      </c>
      <c r="G12" s="183">
        <v>6</v>
      </c>
      <c r="H12" s="183">
        <v>141</v>
      </c>
      <c r="I12" s="183">
        <v>585</v>
      </c>
      <c r="J12" s="183">
        <v>144</v>
      </c>
      <c r="K12" s="183">
        <v>253</v>
      </c>
      <c r="L12" s="183">
        <v>80</v>
      </c>
      <c r="M12" s="183">
        <v>10</v>
      </c>
      <c r="N12" s="183">
        <v>61</v>
      </c>
      <c r="O12" s="183">
        <v>348</v>
      </c>
      <c r="P12" s="183">
        <v>232</v>
      </c>
      <c r="Q12" s="183">
        <v>1</v>
      </c>
      <c r="R12" s="183">
        <v>45</v>
      </c>
      <c r="S12" s="183">
        <v>61</v>
      </c>
      <c r="T12" s="183">
        <v>49</v>
      </c>
      <c r="U12" s="183">
        <v>65</v>
      </c>
      <c r="V12" s="183">
        <v>0</v>
      </c>
      <c r="W12" s="183">
        <v>0</v>
      </c>
      <c r="X12" s="183">
        <v>1</v>
      </c>
    </row>
    <row r="13" spans="1:24" x14ac:dyDescent="0.3">
      <c r="A13" s="2" t="s">
        <v>14</v>
      </c>
      <c r="B13" s="183">
        <v>10365</v>
      </c>
      <c r="C13" s="183">
        <v>164</v>
      </c>
      <c r="D13" s="183">
        <v>7</v>
      </c>
      <c r="E13" s="183">
        <v>1629</v>
      </c>
      <c r="F13" s="183">
        <v>7</v>
      </c>
      <c r="G13" s="183">
        <v>54</v>
      </c>
      <c r="H13" s="183">
        <v>934</v>
      </c>
      <c r="I13" s="183">
        <v>2463</v>
      </c>
      <c r="J13" s="183">
        <v>675</v>
      </c>
      <c r="K13" s="183">
        <v>1008</v>
      </c>
      <c r="L13" s="183">
        <v>386</v>
      </c>
      <c r="M13" s="183">
        <v>51</v>
      </c>
      <c r="N13" s="183">
        <v>196</v>
      </c>
      <c r="O13" s="183">
        <v>1247</v>
      </c>
      <c r="P13" s="183">
        <v>690</v>
      </c>
      <c r="Q13" s="183">
        <v>8</v>
      </c>
      <c r="R13" s="183">
        <v>154</v>
      </c>
      <c r="S13" s="183">
        <v>247</v>
      </c>
      <c r="T13" s="183">
        <v>191</v>
      </c>
      <c r="U13" s="183">
        <v>251</v>
      </c>
      <c r="V13" s="183">
        <v>0</v>
      </c>
      <c r="W13" s="183">
        <v>1</v>
      </c>
      <c r="X13" s="183">
        <v>2</v>
      </c>
    </row>
    <row r="14" spans="1:24" x14ac:dyDescent="0.3">
      <c r="A14" s="2" t="s">
        <v>15</v>
      </c>
      <c r="B14" s="183">
        <v>4406</v>
      </c>
      <c r="C14" s="183">
        <v>123</v>
      </c>
      <c r="D14" s="183">
        <v>0</v>
      </c>
      <c r="E14" s="183">
        <v>439</v>
      </c>
      <c r="F14" s="183">
        <v>1</v>
      </c>
      <c r="G14" s="183">
        <v>4</v>
      </c>
      <c r="H14" s="183">
        <v>1248</v>
      </c>
      <c r="I14" s="183">
        <v>600</v>
      </c>
      <c r="J14" s="183">
        <v>204</v>
      </c>
      <c r="K14" s="183">
        <v>93</v>
      </c>
      <c r="L14" s="183">
        <v>136</v>
      </c>
      <c r="M14" s="183">
        <v>44</v>
      </c>
      <c r="N14" s="183">
        <v>28</v>
      </c>
      <c r="O14" s="183">
        <v>530</v>
      </c>
      <c r="P14" s="183">
        <v>237</v>
      </c>
      <c r="Q14" s="183">
        <v>1</v>
      </c>
      <c r="R14" s="183">
        <v>104</v>
      </c>
      <c r="S14" s="183">
        <v>13</v>
      </c>
      <c r="T14" s="183">
        <v>235</v>
      </c>
      <c r="U14" s="183">
        <v>358</v>
      </c>
      <c r="V14" s="183">
        <v>0</v>
      </c>
      <c r="W14" s="183">
        <v>0</v>
      </c>
      <c r="X14" s="183">
        <v>8</v>
      </c>
    </row>
    <row r="15" spans="1:24" x14ac:dyDescent="0.3">
      <c r="A15" s="2" t="s">
        <v>16</v>
      </c>
      <c r="B15" s="183">
        <v>523</v>
      </c>
      <c r="C15" s="183">
        <v>2</v>
      </c>
      <c r="D15" s="183">
        <v>0</v>
      </c>
      <c r="E15" s="183">
        <v>13</v>
      </c>
      <c r="F15" s="183">
        <v>1</v>
      </c>
      <c r="G15" s="183">
        <v>0</v>
      </c>
      <c r="H15" s="183">
        <v>14</v>
      </c>
      <c r="I15" s="183">
        <v>48</v>
      </c>
      <c r="J15" s="183">
        <v>12</v>
      </c>
      <c r="K15" s="183">
        <v>16</v>
      </c>
      <c r="L15" s="183">
        <v>18</v>
      </c>
      <c r="M15" s="183">
        <v>1</v>
      </c>
      <c r="N15" s="183">
        <v>13</v>
      </c>
      <c r="O15" s="183">
        <v>36</v>
      </c>
      <c r="P15" s="183">
        <v>37</v>
      </c>
      <c r="Q15" s="183">
        <v>0</v>
      </c>
      <c r="R15" s="183">
        <v>8</v>
      </c>
      <c r="S15" s="183">
        <v>2</v>
      </c>
      <c r="T15" s="183">
        <v>7</v>
      </c>
      <c r="U15" s="183">
        <v>4</v>
      </c>
      <c r="V15" s="183">
        <v>0</v>
      </c>
      <c r="W15" s="183">
        <v>0</v>
      </c>
      <c r="X15" s="183">
        <v>291</v>
      </c>
    </row>
    <row r="16" spans="1:24" x14ac:dyDescent="0.3">
      <c r="A16" s="40" t="s">
        <v>256</v>
      </c>
      <c r="B16" s="185">
        <v>40565</v>
      </c>
      <c r="C16" s="185">
        <v>866</v>
      </c>
      <c r="D16" s="185">
        <v>7</v>
      </c>
      <c r="E16" s="185">
        <v>5777</v>
      </c>
      <c r="F16" s="185">
        <v>18</v>
      </c>
      <c r="G16" s="185">
        <v>74</v>
      </c>
      <c r="H16" s="185">
        <v>6741</v>
      </c>
      <c r="I16" s="185">
        <v>7700</v>
      </c>
      <c r="J16" s="185">
        <v>2063</v>
      </c>
      <c r="K16" s="185">
        <v>2468</v>
      </c>
      <c r="L16" s="185">
        <v>1387</v>
      </c>
      <c r="M16" s="185">
        <v>508</v>
      </c>
      <c r="N16" s="185">
        <v>423</v>
      </c>
      <c r="O16" s="185">
        <v>5309</v>
      </c>
      <c r="P16" s="185">
        <v>2456</v>
      </c>
      <c r="Q16" s="185">
        <v>21</v>
      </c>
      <c r="R16" s="185">
        <v>858</v>
      </c>
      <c r="S16" s="185">
        <v>493</v>
      </c>
      <c r="T16" s="185">
        <v>1100</v>
      </c>
      <c r="U16" s="185">
        <v>1951</v>
      </c>
      <c r="V16" s="185">
        <v>1</v>
      </c>
      <c r="W16" s="185">
        <v>1</v>
      </c>
      <c r="X16" s="185">
        <v>343</v>
      </c>
    </row>
    <row r="17" spans="1:24" x14ac:dyDescent="0.3">
      <c r="A17" s="253" t="s">
        <v>257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</row>
    <row r="18" spans="1:24" x14ac:dyDescent="0.3">
      <c r="A18" s="2" t="s">
        <v>11</v>
      </c>
      <c r="B18" s="183">
        <v>135</v>
      </c>
      <c r="C18" s="183">
        <v>0</v>
      </c>
      <c r="D18" s="183">
        <v>0</v>
      </c>
      <c r="E18" s="183">
        <v>15</v>
      </c>
      <c r="F18" s="183">
        <v>0</v>
      </c>
      <c r="G18" s="183">
        <v>0</v>
      </c>
      <c r="H18" s="183">
        <v>3</v>
      </c>
      <c r="I18" s="183">
        <v>30</v>
      </c>
      <c r="J18" s="183">
        <v>7</v>
      </c>
      <c r="K18" s="183">
        <v>14</v>
      </c>
      <c r="L18" s="183">
        <v>1</v>
      </c>
      <c r="M18" s="183">
        <v>0</v>
      </c>
      <c r="N18" s="183">
        <v>2</v>
      </c>
      <c r="O18" s="183">
        <v>10</v>
      </c>
      <c r="P18" s="183">
        <v>31</v>
      </c>
      <c r="Q18" s="183">
        <v>0</v>
      </c>
      <c r="R18" s="183">
        <v>15</v>
      </c>
      <c r="S18" s="183">
        <v>0</v>
      </c>
      <c r="T18" s="183">
        <v>2</v>
      </c>
      <c r="U18" s="183">
        <v>5</v>
      </c>
      <c r="V18" s="183">
        <v>0</v>
      </c>
      <c r="W18" s="183">
        <v>0</v>
      </c>
      <c r="X18" s="183">
        <v>0</v>
      </c>
    </row>
    <row r="19" spans="1:24" x14ac:dyDescent="0.3">
      <c r="A19" s="2" t="s">
        <v>12</v>
      </c>
      <c r="B19" s="183">
        <v>22618</v>
      </c>
      <c r="C19" s="183">
        <v>549</v>
      </c>
      <c r="D19" s="183">
        <v>0</v>
      </c>
      <c r="E19" s="183">
        <v>3234</v>
      </c>
      <c r="F19" s="183">
        <v>6</v>
      </c>
      <c r="G19" s="183">
        <v>10</v>
      </c>
      <c r="H19" s="183">
        <v>4397</v>
      </c>
      <c r="I19" s="183">
        <v>3984</v>
      </c>
      <c r="J19" s="183">
        <v>1022</v>
      </c>
      <c r="K19" s="183">
        <v>1092</v>
      </c>
      <c r="L19" s="183">
        <v>763</v>
      </c>
      <c r="M19" s="183">
        <v>401</v>
      </c>
      <c r="N19" s="183">
        <v>123</v>
      </c>
      <c r="O19" s="183">
        <v>3141</v>
      </c>
      <c r="P19" s="183">
        <v>1248</v>
      </c>
      <c r="Q19" s="183">
        <v>11</v>
      </c>
      <c r="R19" s="183">
        <v>543</v>
      </c>
      <c r="S19" s="183">
        <v>170</v>
      </c>
      <c r="T19" s="183">
        <v>615</v>
      </c>
      <c r="U19" s="183">
        <v>1267</v>
      </c>
      <c r="V19" s="183">
        <v>1</v>
      </c>
      <c r="W19" s="183">
        <v>0</v>
      </c>
      <c r="X19" s="183">
        <v>41</v>
      </c>
    </row>
    <row r="20" spans="1:24" x14ac:dyDescent="0.3">
      <c r="A20" s="2" t="s">
        <v>13</v>
      </c>
      <c r="B20" s="183">
        <v>52836</v>
      </c>
      <c r="C20" s="183">
        <v>58</v>
      </c>
      <c r="D20" s="183">
        <v>0</v>
      </c>
      <c r="E20" s="183">
        <v>37288</v>
      </c>
      <c r="F20" s="183">
        <v>75</v>
      </c>
      <c r="G20" s="183">
        <v>21</v>
      </c>
      <c r="H20" s="183">
        <v>472</v>
      </c>
      <c r="I20" s="183">
        <v>3185</v>
      </c>
      <c r="J20" s="183">
        <v>5268</v>
      </c>
      <c r="K20" s="183">
        <v>1431</v>
      </c>
      <c r="L20" s="183">
        <v>434</v>
      </c>
      <c r="M20" s="183">
        <v>43</v>
      </c>
      <c r="N20" s="183">
        <v>196</v>
      </c>
      <c r="O20" s="183">
        <v>1345</v>
      </c>
      <c r="P20" s="183">
        <v>2175</v>
      </c>
      <c r="Q20" s="183">
        <v>6</v>
      </c>
      <c r="R20" s="183">
        <v>147</v>
      </c>
      <c r="S20" s="183">
        <v>341</v>
      </c>
      <c r="T20" s="183">
        <v>128</v>
      </c>
      <c r="U20" s="183">
        <v>222</v>
      </c>
      <c r="V20" s="183">
        <v>0</v>
      </c>
      <c r="W20" s="183">
        <v>0</v>
      </c>
      <c r="X20" s="183">
        <v>1</v>
      </c>
    </row>
    <row r="21" spans="1:24" x14ac:dyDescent="0.3">
      <c r="A21" s="2" t="s">
        <v>14</v>
      </c>
      <c r="B21" s="183">
        <v>120744</v>
      </c>
      <c r="C21" s="183">
        <v>1256</v>
      </c>
      <c r="D21" s="183">
        <v>86</v>
      </c>
      <c r="E21" s="183">
        <v>59481</v>
      </c>
      <c r="F21" s="183">
        <v>252</v>
      </c>
      <c r="G21" s="183">
        <v>571</v>
      </c>
      <c r="H21" s="183">
        <v>7734</v>
      </c>
      <c r="I21" s="183">
        <v>17791</v>
      </c>
      <c r="J21" s="183">
        <v>7445</v>
      </c>
      <c r="K21" s="183">
        <v>6319</v>
      </c>
      <c r="L21" s="183">
        <v>3316</v>
      </c>
      <c r="M21" s="183">
        <v>218</v>
      </c>
      <c r="N21" s="183">
        <v>1156</v>
      </c>
      <c r="O21" s="183">
        <v>6393</v>
      </c>
      <c r="P21" s="183">
        <v>5658</v>
      </c>
      <c r="Q21" s="183">
        <v>24</v>
      </c>
      <c r="R21" s="183">
        <v>555</v>
      </c>
      <c r="S21" s="183">
        <v>803</v>
      </c>
      <c r="T21" s="183">
        <v>802</v>
      </c>
      <c r="U21" s="183">
        <v>876</v>
      </c>
      <c r="V21" s="183">
        <v>0</v>
      </c>
      <c r="W21" s="183">
        <v>1</v>
      </c>
      <c r="X21" s="183">
        <v>7</v>
      </c>
    </row>
    <row r="22" spans="1:24" x14ac:dyDescent="0.3">
      <c r="A22" s="2" t="s">
        <v>15</v>
      </c>
      <c r="B22" s="183">
        <v>4396</v>
      </c>
      <c r="C22" s="183">
        <v>122</v>
      </c>
      <c r="D22" s="183">
        <v>0</v>
      </c>
      <c r="E22" s="183">
        <v>439</v>
      </c>
      <c r="F22" s="183">
        <v>1</v>
      </c>
      <c r="G22" s="183">
        <v>4</v>
      </c>
      <c r="H22" s="183">
        <v>1247</v>
      </c>
      <c r="I22" s="183">
        <v>598</v>
      </c>
      <c r="J22" s="183">
        <v>204</v>
      </c>
      <c r="K22" s="183">
        <v>93</v>
      </c>
      <c r="L22" s="183">
        <v>136</v>
      </c>
      <c r="M22" s="183">
        <v>44</v>
      </c>
      <c r="N22" s="183">
        <v>28</v>
      </c>
      <c r="O22" s="183">
        <v>526</v>
      </c>
      <c r="P22" s="183">
        <v>235</v>
      </c>
      <c r="Q22" s="183">
        <v>1</v>
      </c>
      <c r="R22" s="183">
        <v>104</v>
      </c>
      <c r="S22" s="183">
        <v>13</v>
      </c>
      <c r="T22" s="183">
        <v>235</v>
      </c>
      <c r="U22" s="183">
        <v>358</v>
      </c>
      <c r="V22" s="183">
        <v>0</v>
      </c>
      <c r="W22" s="183">
        <v>0</v>
      </c>
      <c r="X22" s="183">
        <v>8</v>
      </c>
    </row>
    <row r="23" spans="1:24" x14ac:dyDescent="0.3">
      <c r="A23" s="2" t="s">
        <v>16</v>
      </c>
      <c r="B23" s="183">
        <v>523</v>
      </c>
      <c r="C23" s="183">
        <v>2</v>
      </c>
      <c r="D23" s="183">
        <v>0</v>
      </c>
      <c r="E23" s="183">
        <v>13</v>
      </c>
      <c r="F23" s="183">
        <v>1</v>
      </c>
      <c r="G23" s="183">
        <v>0</v>
      </c>
      <c r="H23" s="183">
        <v>14</v>
      </c>
      <c r="I23" s="183">
        <v>48</v>
      </c>
      <c r="J23" s="183">
        <v>12</v>
      </c>
      <c r="K23" s="183">
        <v>16</v>
      </c>
      <c r="L23" s="183">
        <v>18</v>
      </c>
      <c r="M23" s="183">
        <v>1</v>
      </c>
      <c r="N23" s="183">
        <v>13</v>
      </c>
      <c r="O23" s="183">
        <v>36</v>
      </c>
      <c r="P23" s="183">
        <v>37</v>
      </c>
      <c r="Q23" s="183">
        <v>0</v>
      </c>
      <c r="R23" s="183">
        <v>8</v>
      </c>
      <c r="S23" s="183">
        <v>2</v>
      </c>
      <c r="T23" s="183">
        <v>7</v>
      </c>
      <c r="U23" s="183">
        <v>4</v>
      </c>
      <c r="V23" s="183">
        <v>0</v>
      </c>
      <c r="W23" s="183">
        <v>0</v>
      </c>
      <c r="X23" s="183">
        <v>291</v>
      </c>
    </row>
    <row r="24" spans="1:24" x14ac:dyDescent="0.3">
      <c r="A24" s="40" t="s">
        <v>256</v>
      </c>
      <c r="B24" s="185">
        <v>201252</v>
      </c>
      <c r="C24" s="185">
        <v>1987</v>
      </c>
      <c r="D24" s="185">
        <v>86</v>
      </c>
      <c r="E24" s="185">
        <v>100470</v>
      </c>
      <c r="F24" s="185">
        <v>335</v>
      </c>
      <c r="G24" s="185">
        <v>606</v>
      </c>
      <c r="H24" s="185">
        <v>13867</v>
      </c>
      <c r="I24" s="185">
        <v>25636</v>
      </c>
      <c r="J24" s="185">
        <v>13958</v>
      </c>
      <c r="K24" s="185">
        <v>8965</v>
      </c>
      <c r="L24" s="185">
        <v>4668</v>
      </c>
      <c r="M24" s="185">
        <v>707</v>
      </c>
      <c r="N24" s="185">
        <v>1518</v>
      </c>
      <c r="O24" s="185">
        <v>11451</v>
      </c>
      <c r="P24" s="185">
        <v>9384</v>
      </c>
      <c r="Q24" s="185">
        <v>42</v>
      </c>
      <c r="R24" s="185">
        <v>1372</v>
      </c>
      <c r="S24" s="185">
        <v>1329</v>
      </c>
      <c r="T24" s="185">
        <v>1789</v>
      </c>
      <c r="U24" s="185">
        <v>2732</v>
      </c>
      <c r="V24" s="185">
        <v>1</v>
      </c>
      <c r="W24" s="185">
        <v>1</v>
      </c>
      <c r="X24" s="185">
        <v>348</v>
      </c>
    </row>
    <row r="25" spans="1:24" x14ac:dyDescent="0.3">
      <c r="A25" s="253" t="s">
        <v>258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 x14ac:dyDescent="0.3">
      <c r="A26" s="2" t="s">
        <v>11</v>
      </c>
      <c r="B26" s="184">
        <v>61734.02</v>
      </c>
      <c r="C26" s="184">
        <v>0</v>
      </c>
      <c r="D26" s="184">
        <v>0</v>
      </c>
      <c r="E26" s="184">
        <v>7524.67</v>
      </c>
      <c r="F26" s="184">
        <v>0</v>
      </c>
      <c r="G26" s="184">
        <v>0</v>
      </c>
      <c r="H26" s="184">
        <v>1771.7</v>
      </c>
      <c r="I26" s="184">
        <v>6778.26</v>
      </c>
      <c r="J26" s="184">
        <v>4031.41</v>
      </c>
      <c r="K26" s="184">
        <v>5403.42</v>
      </c>
      <c r="L26" s="184">
        <v>286.27</v>
      </c>
      <c r="M26" s="184">
        <v>0</v>
      </c>
      <c r="N26" s="184">
        <v>1229.4000000000001</v>
      </c>
      <c r="O26" s="184">
        <v>7645.04</v>
      </c>
      <c r="P26" s="184">
        <v>17772.96</v>
      </c>
      <c r="Q26" s="184">
        <v>0</v>
      </c>
      <c r="R26" s="184">
        <v>5698.81</v>
      </c>
      <c r="S26" s="184">
        <v>0</v>
      </c>
      <c r="T26" s="184">
        <v>1564</v>
      </c>
      <c r="U26" s="184">
        <v>2028.08</v>
      </c>
      <c r="V26" s="184">
        <v>0</v>
      </c>
      <c r="W26" s="184">
        <v>0</v>
      </c>
      <c r="X26" s="184">
        <v>0</v>
      </c>
    </row>
    <row r="27" spans="1:24" x14ac:dyDescent="0.3">
      <c r="A27" s="2" t="s">
        <v>12</v>
      </c>
      <c r="B27" s="184">
        <v>9893200</v>
      </c>
      <c r="C27" s="184">
        <v>255660</v>
      </c>
      <c r="D27" s="184">
        <v>0</v>
      </c>
      <c r="E27" s="184">
        <v>1408020</v>
      </c>
      <c r="F27" s="184">
        <v>2760</v>
      </c>
      <c r="G27" s="184">
        <v>4200</v>
      </c>
      <c r="H27" s="184">
        <v>2134980</v>
      </c>
      <c r="I27" s="184">
        <v>1594650</v>
      </c>
      <c r="J27" s="184">
        <v>439440</v>
      </c>
      <c r="K27" s="184">
        <v>391260</v>
      </c>
      <c r="L27" s="184">
        <v>338580</v>
      </c>
      <c r="M27" s="184">
        <v>166680</v>
      </c>
      <c r="N27" s="184">
        <v>57060</v>
      </c>
      <c r="O27" s="184">
        <v>1376260</v>
      </c>
      <c r="P27" s="184">
        <v>589590</v>
      </c>
      <c r="Q27" s="184">
        <v>4620</v>
      </c>
      <c r="R27" s="184">
        <v>244800</v>
      </c>
      <c r="S27" s="184">
        <v>60000</v>
      </c>
      <c r="T27" s="184">
        <v>291060</v>
      </c>
      <c r="U27" s="184">
        <v>514500</v>
      </c>
      <c r="V27" s="184">
        <v>300</v>
      </c>
      <c r="W27" s="184">
        <v>0</v>
      </c>
      <c r="X27" s="184">
        <v>18780</v>
      </c>
    </row>
    <row r="28" spans="1:24" x14ac:dyDescent="0.3">
      <c r="A28" s="2" t="s">
        <v>13</v>
      </c>
      <c r="B28" s="184">
        <v>14501111.199999999</v>
      </c>
      <c r="C28" s="184">
        <v>23437.73</v>
      </c>
      <c r="D28" s="184">
        <v>0</v>
      </c>
      <c r="E28" s="184">
        <v>9378940.5099999998</v>
      </c>
      <c r="F28" s="184">
        <v>24866.42</v>
      </c>
      <c r="G28" s="184">
        <v>7855.23</v>
      </c>
      <c r="H28" s="184">
        <v>196016.51</v>
      </c>
      <c r="I28" s="184">
        <v>1218710.48</v>
      </c>
      <c r="J28" s="184">
        <v>1049813.94</v>
      </c>
      <c r="K28" s="184">
        <v>580285.88</v>
      </c>
      <c r="L28" s="184">
        <v>257882.36</v>
      </c>
      <c r="M28" s="184">
        <v>12910.19</v>
      </c>
      <c r="N28" s="184">
        <v>81144.09</v>
      </c>
      <c r="O28" s="184">
        <v>604480.39</v>
      </c>
      <c r="P28" s="184">
        <v>766354.24</v>
      </c>
      <c r="Q28" s="184">
        <v>2012.82</v>
      </c>
      <c r="R28" s="184">
        <v>59874.33</v>
      </c>
      <c r="S28" s="184">
        <v>101693.19</v>
      </c>
      <c r="T28" s="184">
        <v>50551.01</v>
      </c>
      <c r="U28" s="184">
        <v>83401.88</v>
      </c>
      <c r="V28" s="184">
        <v>0</v>
      </c>
      <c r="W28" s="184">
        <v>0</v>
      </c>
      <c r="X28" s="184">
        <v>880</v>
      </c>
    </row>
    <row r="29" spans="1:24" x14ac:dyDescent="0.3">
      <c r="A29" s="2" t="s">
        <v>14</v>
      </c>
      <c r="B29" s="184">
        <v>31427592.050000001</v>
      </c>
      <c r="C29" s="184">
        <v>347021.96</v>
      </c>
      <c r="D29" s="184">
        <v>23273.599999999999</v>
      </c>
      <c r="E29" s="184">
        <v>14779466.66</v>
      </c>
      <c r="F29" s="184">
        <v>48886.49</v>
      </c>
      <c r="G29" s="184">
        <v>135315.62</v>
      </c>
      <c r="H29" s="184">
        <v>2532132.5299999998</v>
      </c>
      <c r="I29" s="184">
        <v>4251556.45</v>
      </c>
      <c r="J29" s="184">
        <v>2078250.54</v>
      </c>
      <c r="K29" s="184">
        <v>1512681.84</v>
      </c>
      <c r="L29" s="184">
        <v>978402.34</v>
      </c>
      <c r="M29" s="184">
        <v>59528.04</v>
      </c>
      <c r="N29" s="184">
        <v>295668.11</v>
      </c>
      <c r="O29" s="184">
        <v>1964043.34</v>
      </c>
      <c r="P29" s="184">
        <v>1607078.27</v>
      </c>
      <c r="Q29" s="184">
        <v>8945.6</v>
      </c>
      <c r="R29" s="184">
        <v>172764.01</v>
      </c>
      <c r="S29" s="184">
        <v>181623.97</v>
      </c>
      <c r="T29" s="184">
        <v>212603.62</v>
      </c>
      <c r="U29" s="184">
        <v>235814.56</v>
      </c>
      <c r="V29" s="184">
        <v>0</v>
      </c>
      <c r="W29" s="184">
        <v>240</v>
      </c>
      <c r="X29" s="184">
        <v>2294.5</v>
      </c>
    </row>
    <row r="30" spans="1:24" x14ac:dyDescent="0.3">
      <c r="A30" s="2" t="s">
        <v>15</v>
      </c>
      <c r="B30" s="184">
        <v>927675</v>
      </c>
      <c r="C30" s="184">
        <v>26775</v>
      </c>
      <c r="D30" s="184">
        <v>0</v>
      </c>
      <c r="E30" s="184">
        <v>92190</v>
      </c>
      <c r="F30" s="184">
        <v>210</v>
      </c>
      <c r="G30" s="184">
        <v>840</v>
      </c>
      <c r="H30" s="184">
        <v>262080</v>
      </c>
      <c r="I30" s="184">
        <v>126000</v>
      </c>
      <c r="J30" s="184">
        <v>42840</v>
      </c>
      <c r="K30" s="184">
        <v>19530</v>
      </c>
      <c r="L30" s="184">
        <v>28560</v>
      </c>
      <c r="M30" s="184">
        <v>9240</v>
      </c>
      <c r="N30" s="184">
        <v>5880</v>
      </c>
      <c r="O30" s="184">
        <v>112980</v>
      </c>
      <c r="P30" s="184">
        <v>49770</v>
      </c>
      <c r="Q30" s="184">
        <v>210</v>
      </c>
      <c r="R30" s="184">
        <v>21840</v>
      </c>
      <c r="S30" s="184">
        <v>2730</v>
      </c>
      <c r="T30" s="184">
        <v>49140</v>
      </c>
      <c r="U30" s="184">
        <v>75180</v>
      </c>
      <c r="V30" s="184">
        <v>0</v>
      </c>
      <c r="W30" s="184">
        <v>0</v>
      </c>
      <c r="X30" s="184">
        <v>1680</v>
      </c>
    </row>
    <row r="31" spans="1:24" x14ac:dyDescent="0.3">
      <c r="A31" s="2" t="s">
        <v>16</v>
      </c>
      <c r="B31" s="184">
        <v>109620</v>
      </c>
      <c r="C31" s="184">
        <v>420</v>
      </c>
      <c r="D31" s="184">
        <v>0</v>
      </c>
      <c r="E31" s="184">
        <v>2730</v>
      </c>
      <c r="F31" s="184">
        <v>210</v>
      </c>
      <c r="G31" s="184">
        <v>0</v>
      </c>
      <c r="H31" s="184">
        <v>2940</v>
      </c>
      <c r="I31" s="184">
        <v>10080</v>
      </c>
      <c r="J31" s="184">
        <v>2520</v>
      </c>
      <c r="K31" s="184">
        <v>3360</v>
      </c>
      <c r="L31" s="184">
        <v>3780</v>
      </c>
      <c r="M31" s="184">
        <v>210</v>
      </c>
      <c r="N31" s="184">
        <v>2730</v>
      </c>
      <c r="O31" s="184">
        <v>7560</v>
      </c>
      <c r="P31" s="184">
        <v>7770</v>
      </c>
      <c r="Q31" s="184">
        <v>0</v>
      </c>
      <c r="R31" s="184">
        <v>1680</v>
      </c>
      <c r="S31" s="184">
        <v>420</v>
      </c>
      <c r="T31" s="184">
        <v>1470</v>
      </c>
      <c r="U31" s="184">
        <v>840</v>
      </c>
      <c r="V31" s="184">
        <v>0</v>
      </c>
      <c r="W31" s="184">
        <v>0</v>
      </c>
      <c r="X31" s="184">
        <v>60900</v>
      </c>
    </row>
    <row r="32" spans="1:24" x14ac:dyDescent="0.3">
      <c r="A32" s="40" t="s">
        <v>256</v>
      </c>
      <c r="B32" s="186">
        <v>56920932.270000003</v>
      </c>
      <c r="C32" s="186">
        <v>653314.68999999994</v>
      </c>
      <c r="D32" s="186">
        <v>23273.599999999999</v>
      </c>
      <c r="E32" s="186">
        <v>25668871.84</v>
      </c>
      <c r="F32" s="186">
        <v>76932.91</v>
      </c>
      <c r="G32" s="186">
        <v>148210.85</v>
      </c>
      <c r="H32" s="186">
        <v>5129920.74</v>
      </c>
      <c r="I32" s="186">
        <v>7207775.1900000004</v>
      </c>
      <c r="J32" s="186">
        <v>3616895.89</v>
      </c>
      <c r="K32" s="186">
        <v>2512521.14</v>
      </c>
      <c r="L32" s="186">
        <v>1607490.97</v>
      </c>
      <c r="M32" s="186">
        <v>248568.23</v>
      </c>
      <c r="N32" s="186">
        <v>443711.6</v>
      </c>
      <c r="O32" s="186">
        <v>4072968.77</v>
      </c>
      <c r="P32" s="186">
        <v>3038335.47</v>
      </c>
      <c r="Q32" s="186">
        <v>15788.42</v>
      </c>
      <c r="R32" s="186">
        <v>506657.15</v>
      </c>
      <c r="S32" s="186">
        <v>346467.16</v>
      </c>
      <c r="T32" s="186">
        <v>606388.63</v>
      </c>
      <c r="U32" s="186">
        <v>911764.52</v>
      </c>
      <c r="V32" s="186">
        <v>300</v>
      </c>
      <c r="W32" s="186">
        <v>240</v>
      </c>
      <c r="X32" s="186">
        <v>84534.5</v>
      </c>
    </row>
    <row r="34" spans="1:3" x14ac:dyDescent="0.3">
      <c r="A34" s="231" t="str">
        <f>HYPERLINK("#'Vysvetlivky'!A15", "Vysvetlivky k sekciám SK-NACE")</f>
        <v>Vysvetlivky k sekciám SK-NACE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  <c r="C35" s="232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42578125" defaultRowHeight="13.2" x14ac:dyDescent="0.3"/>
  <cols>
    <col min="1" max="1" width="10.7109375" customWidth="1"/>
    <col min="2" max="24" width="15.7109375" customWidth="1"/>
  </cols>
  <sheetData>
    <row r="2" spans="1:24" ht="15.6" x14ac:dyDescent="0.3">
      <c r="A2" s="226" t="s">
        <v>264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4" x14ac:dyDescent="0.3">
      <c r="A3" s="252" t="s">
        <v>274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</row>
    <row r="5" spans="1:24" x14ac:dyDescent="0.3">
      <c r="A5" s="230" t="s">
        <v>2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</row>
    <row r="7" spans="1:24" x14ac:dyDescent="0.3">
      <c r="A7" s="235" t="s">
        <v>4</v>
      </c>
      <c r="B7" s="235" t="s">
        <v>248</v>
      </c>
      <c r="C7" s="237" t="s">
        <v>275</v>
      </c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</row>
    <row r="8" spans="1:24" x14ac:dyDescent="0.3">
      <c r="A8" s="235"/>
      <c r="B8" s="235"/>
      <c r="C8" s="1" t="s">
        <v>276</v>
      </c>
      <c r="D8" s="1" t="s">
        <v>277</v>
      </c>
      <c r="E8" s="1" t="s">
        <v>278</v>
      </c>
      <c r="F8" s="1" t="s">
        <v>279</v>
      </c>
      <c r="G8" s="1" t="s">
        <v>280</v>
      </c>
      <c r="H8" s="1" t="s">
        <v>281</v>
      </c>
      <c r="I8" s="1" t="s">
        <v>282</v>
      </c>
      <c r="J8" s="1" t="s">
        <v>283</v>
      </c>
      <c r="K8" s="1" t="s">
        <v>284</v>
      </c>
      <c r="L8" s="1" t="s">
        <v>285</v>
      </c>
      <c r="M8" s="1" t="s">
        <v>286</v>
      </c>
      <c r="N8" s="1" t="s">
        <v>287</v>
      </c>
      <c r="O8" s="1" t="s">
        <v>288</v>
      </c>
      <c r="P8" s="1" t="s">
        <v>289</v>
      </c>
      <c r="Q8" s="1" t="s">
        <v>290</v>
      </c>
      <c r="R8" s="1" t="s">
        <v>291</v>
      </c>
      <c r="S8" s="1" t="s">
        <v>292</v>
      </c>
      <c r="T8" s="1" t="s">
        <v>293</v>
      </c>
      <c r="U8" s="1" t="s">
        <v>294</v>
      </c>
      <c r="V8" s="1" t="s">
        <v>295</v>
      </c>
      <c r="W8" s="1" t="s">
        <v>296</v>
      </c>
      <c r="X8" s="1" t="s">
        <v>297</v>
      </c>
    </row>
    <row r="9" spans="1:24" x14ac:dyDescent="0.3">
      <c r="A9" s="253" t="s">
        <v>255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</row>
    <row r="10" spans="1:24" x14ac:dyDescent="0.3">
      <c r="A10" s="2" t="s">
        <v>11</v>
      </c>
      <c r="B10" s="187">
        <v>71</v>
      </c>
      <c r="C10" s="187">
        <v>0</v>
      </c>
      <c r="D10" s="187">
        <v>0</v>
      </c>
      <c r="E10" s="187">
        <v>7</v>
      </c>
      <c r="F10" s="187">
        <v>0</v>
      </c>
      <c r="G10" s="187">
        <v>0</v>
      </c>
      <c r="H10" s="187">
        <v>1</v>
      </c>
      <c r="I10" s="187">
        <v>14</v>
      </c>
      <c r="J10" s="187">
        <v>3</v>
      </c>
      <c r="K10" s="187">
        <v>17</v>
      </c>
      <c r="L10" s="187">
        <v>1</v>
      </c>
      <c r="M10" s="187">
        <v>0</v>
      </c>
      <c r="N10" s="187">
        <v>0</v>
      </c>
      <c r="O10" s="187">
        <v>6</v>
      </c>
      <c r="P10" s="187">
        <v>8</v>
      </c>
      <c r="Q10" s="187">
        <v>0</v>
      </c>
      <c r="R10" s="187">
        <v>1</v>
      </c>
      <c r="S10" s="187">
        <v>2</v>
      </c>
      <c r="T10" s="187">
        <v>6</v>
      </c>
      <c r="U10" s="187">
        <v>5</v>
      </c>
      <c r="V10" s="187">
        <v>0</v>
      </c>
      <c r="W10" s="187">
        <v>0</v>
      </c>
      <c r="X10" s="187">
        <v>0</v>
      </c>
    </row>
    <row r="11" spans="1:24" x14ac:dyDescent="0.3">
      <c r="A11" s="2" t="s">
        <v>12</v>
      </c>
      <c r="B11" s="187">
        <v>24120</v>
      </c>
      <c r="C11" s="187">
        <v>579</v>
      </c>
      <c r="D11" s="187">
        <v>0</v>
      </c>
      <c r="E11" s="187">
        <v>3412</v>
      </c>
      <c r="F11" s="187">
        <v>5</v>
      </c>
      <c r="G11" s="187">
        <v>16</v>
      </c>
      <c r="H11" s="187">
        <v>4954</v>
      </c>
      <c r="I11" s="187">
        <v>4270</v>
      </c>
      <c r="J11" s="187">
        <v>1063</v>
      </c>
      <c r="K11" s="187">
        <v>1403</v>
      </c>
      <c r="L11" s="187">
        <v>779</v>
      </c>
      <c r="M11" s="187">
        <v>475</v>
      </c>
      <c r="N11" s="187">
        <v>127</v>
      </c>
      <c r="O11" s="187">
        <v>3188</v>
      </c>
      <c r="P11" s="187">
        <v>1266</v>
      </c>
      <c r="Q11" s="187">
        <v>11</v>
      </c>
      <c r="R11" s="187">
        <v>523</v>
      </c>
      <c r="S11" s="187">
        <v>143</v>
      </c>
      <c r="T11" s="187">
        <v>650</v>
      </c>
      <c r="U11" s="187">
        <v>1211</v>
      </c>
      <c r="V11" s="187">
        <v>2</v>
      </c>
      <c r="W11" s="187">
        <v>1</v>
      </c>
      <c r="X11" s="187">
        <v>42</v>
      </c>
    </row>
    <row r="12" spans="1:24" x14ac:dyDescent="0.3">
      <c r="A12" s="2" t="s">
        <v>13</v>
      </c>
      <c r="B12" s="187">
        <v>2616</v>
      </c>
      <c r="C12" s="187">
        <v>38</v>
      </c>
      <c r="D12" s="187">
        <v>0</v>
      </c>
      <c r="E12" s="187">
        <v>400</v>
      </c>
      <c r="F12" s="187">
        <v>5</v>
      </c>
      <c r="G12" s="187">
        <v>6</v>
      </c>
      <c r="H12" s="187">
        <v>158</v>
      </c>
      <c r="I12" s="187">
        <v>607</v>
      </c>
      <c r="J12" s="187">
        <v>132</v>
      </c>
      <c r="K12" s="187">
        <v>297</v>
      </c>
      <c r="L12" s="187">
        <v>83</v>
      </c>
      <c r="M12" s="187">
        <v>13</v>
      </c>
      <c r="N12" s="187">
        <v>62</v>
      </c>
      <c r="O12" s="187">
        <v>338</v>
      </c>
      <c r="P12" s="187">
        <v>237</v>
      </c>
      <c r="Q12" s="187">
        <v>1</v>
      </c>
      <c r="R12" s="187">
        <v>54</v>
      </c>
      <c r="S12" s="187">
        <v>52</v>
      </c>
      <c r="T12" s="187">
        <v>54</v>
      </c>
      <c r="U12" s="187">
        <v>78</v>
      </c>
      <c r="V12" s="187">
        <v>0</v>
      </c>
      <c r="W12" s="187">
        <v>0</v>
      </c>
      <c r="X12" s="187">
        <v>1</v>
      </c>
    </row>
    <row r="13" spans="1:24" x14ac:dyDescent="0.3">
      <c r="A13" s="2" t="s">
        <v>14</v>
      </c>
      <c r="B13" s="187">
        <v>10906</v>
      </c>
      <c r="C13" s="187">
        <v>182</v>
      </c>
      <c r="D13" s="187">
        <v>13</v>
      </c>
      <c r="E13" s="187">
        <v>1594</v>
      </c>
      <c r="F13" s="187">
        <v>4</v>
      </c>
      <c r="G13" s="187">
        <v>43</v>
      </c>
      <c r="H13" s="187">
        <v>1058</v>
      </c>
      <c r="I13" s="187">
        <v>2562</v>
      </c>
      <c r="J13" s="187">
        <v>580</v>
      </c>
      <c r="K13" s="187">
        <v>1288</v>
      </c>
      <c r="L13" s="187">
        <v>411</v>
      </c>
      <c r="M13" s="187">
        <v>56</v>
      </c>
      <c r="N13" s="187">
        <v>212</v>
      </c>
      <c r="O13" s="187">
        <v>1298</v>
      </c>
      <c r="P13" s="187">
        <v>735</v>
      </c>
      <c r="Q13" s="187">
        <v>7</v>
      </c>
      <c r="R13" s="187">
        <v>141</v>
      </c>
      <c r="S13" s="187">
        <v>220</v>
      </c>
      <c r="T13" s="187">
        <v>241</v>
      </c>
      <c r="U13" s="187">
        <v>256</v>
      </c>
      <c r="V13" s="187">
        <v>0</v>
      </c>
      <c r="W13" s="187">
        <v>1</v>
      </c>
      <c r="X13" s="187">
        <v>4</v>
      </c>
    </row>
    <row r="14" spans="1:24" x14ac:dyDescent="0.3">
      <c r="A14" s="2" t="s">
        <v>15</v>
      </c>
      <c r="B14" s="187">
        <v>4666</v>
      </c>
      <c r="C14" s="187">
        <v>132</v>
      </c>
      <c r="D14" s="187">
        <v>0</v>
      </c>
      <c r="E14" s="187">
        <v>463</v>
      </c>
      <c r="F14" s="187">
        <v>1</v>
      </c>
      <c r="G14" s="187">
        <v>6</v>
      </c>
      <c r="H14" s="187">
        <v>1399</v>
      </c>
      <c r="I14" s="187">
        <v>607</v>
      </c>
      <c r="J14" s="187">
        <v>219</v>
      </c>
      <c r="K14" s="187">
        <v>112</v>
      </c>
      <c r="L14" s="187">
        <v>155</v>
      </c>
      <c r="M14" s="187">
        <v>56</v>
      </c>
      <c r="N14" s="187">
        <v>27</v>
      </c>
      <c r="O14" s="187">
        <v>540</v>
      </c>
      <c r="P14" s="187">
        <v>249</v>
      </c>
      <c r="Q14" s="187">
        <v>1</v>
      </c>
      <c r="R14" s="187">
        <v>106</v>
      </c>
      <c r="S14" s="187">
        <v>13</v>
      </c>
      <c r="T14" s="187">
        <v>239</v>
      </c>
      <c r="U14" s="187">
        <v>333</v>
      </c>
      <c r="V14" s="187">
        <v>0</v>
      </c>
      <c r="W14" s="187">
        <v>0</v>
      </c>
      <c r="X14" s="187">
        <v>8</v>
      </c>
    </row>
    <row r="15" spans="1:24" x14ac:dyDescent="0.3">
      <c r="A15" s="2" t="s">
        <v>16</v>
      </c>
      <c r="B15" s="187">
        <v>583</v>
      </c>
      <c r="C15" s="187">
        <v>2</v>
      </c>
      <c r="D15" s="187">
        <v>0</v>
      </c>
      <c r="E15" s="187">
        <v>19</v>
      </c>
      <c r="F15" s="187">
        <v>2</v>
      </c>
      <c r="G15" s="187">
        <v>0</v>
      </c>
      <c r="H15" s="187">
        <v>17</v>
      </c>
      <c r="I15" s="187">
        <v>57</v>
      </c>
      <c r="J15" s="187">
        <v>13</v>
      </c>
      <c r="K15" s="187">
        <v>15</v>
      </c>
      <c r="L15" s="187">
        <v>17</v>
      </c>
      <c r="M15" s="187">
        <v>0</v>
      </c>
      <c r="N15" s="187">
        <v>14</v>
      </c>
      <c r="O15" s="187">
        <v>42</v>
      </c>
      <c r="P15" s="187">
        <v>38</v>
      </c>
      <c r="Q15" s="187">
        <v>0</v>
      </c>
      <c r="R15" s="187">
        <v>6</v>
      </c>
      <c r="S15" s="187">
        <v>1</v>
      </c>
      <c r="T15" s="187">
        <v>7</v>
      </c>
      <c r="U15" s="187">
        <v>4</v>
      </c>
      <c r="V15" s="187">
        <v>0</v>
      </c>
      <c r="W15" s="187">
        <v>0</v>
      </c>
      <c r="X15" s="187">
        <v>329</v>
      </c>
    </row>
    <row r="16" spans="1:24" x14ac:dyDescent="0.3">
      <c r="A16" s="40" t="s">
        <v>256</v>
      </c>
      <c r="B16" s="189">
        <v>42962</v>
      </c>
      <c r="C16" s="189">
        <v>933</v>
      </c>
      <c r="D16" s="189">
        <v>13</v>
      </c>
      <c r="E16" s="189">
        <v>5895</v>
      </c>
      <c r="F16" s="189">
        <v>17</v>
      </c>
      <c r="G16" s="189">
        <v>71</v>
      </c>
      <c r="H16" s="189">
        <v>7587</v>
      </c>
      <c r="I16" s="189">
        <v>8117</v>
      </c>
      <c r="J16" s="189">
        <v>2010</v>
      </c>
      <c r="K16" s="189">
        <v>3132</v>
      </c>
      <c r="L16" s="189">
        <v>1446</v>
      </c>
      <c r="M16" s="189">
        <v>600</v>
      </c>
      <c r="N16" s="189">
        <v>442</v>
      </c>
      <c r="O16" s="189">
        <v>5412</v>
      </c>
      <c r="P16" s="189">
        <v>2533</v>
      </c>
      <c r="Q16" s="189">
        <v>20</v>
      </c>
      <c r="R16" s="189">
        <v>831</v>
      </c>
      <c r="S16" s="189">
        <v>431</v>
      </c>
      <c r="T16" s="189">
        <v>1197</v>
      </c>
      <c r="U16" s="189">
        <v>1887</v>
      </c>
      <c r="V16" s="189">
        <v>2</v>
      </c>
      <c r="W16" s="189">
        <v>2</v>
      </c>
      <c r="X16" s="189">
        <v>384</v>
      </c>
    </row>
    <row r="17" spans="1:24" x14ac:dyDescent="0.3">
      <c r="A17" s="253" t="s">
        <v>257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</row>
    <row r="18" spans="1:24" x14ac:dyDescent="0.3">
      <c r="A18" s="2" t="s">
        <v>11</v>
      </c>
      <c r="B18" s="187">
        <v>206</v>
      </c>
      <c r="C18" s="187">
        <v>0</v>
      </c>
      <c r="D18" s="187">
        <v>0</v>
      </c>
      <c r="E18" s="187">
        <v>19</v>
      </c>
      <c r="F18" s="187">
        <v>0</v>
      </c>
      <c r="G18" s="187">
        <v>0</v>
      </c>
      <c r="H18" s="187">
        <v>1</v>
      </c>
      <c r="I18" s="187">
        <v>33</v>
      </c>
      <c r="J18" s="187">
        <v>7</v>
      </c>
      <c r="K18" s="187">
        <v>63</v>
      </c>
      <c r="L18" s="187">
        <v>1</v>
      </c>
      <c r="M18" s="187">
        <v>0</v>
      </c>
      <c r="N18" s="187">
        <v>0</v>
      </c>
      <c r="O18" s="187">
        <v>17</v>
      </c>
      <c r="P18" s="187">
        <v>27</v>
      </c>
      <c r="Q18" s="187">
        <v>0</v>
      </c>
      <c r="R18" s="187">
        <v>8</v>
      </c>
      <c r="S18" s="187">
        <v>5</v>
      </c>
      <c r="T18" s="187">
        <v>14</v>
      </c>
      <c r="U18" s="187">
        <v>11</v>
      </c>
      <c r="V18" s="187">
        <v>0</v>
      </c>
      <c r="W18" s="187">
        <v>0</v>
      </c>
      <c r="X18" s="187">
        <v>0</v>
      </c>
    </row>
    <row r="19" spans="1:24" x14ac:dyDescent="0.3">
      <c r="A19" s="2" t="s">
        <v>12</v>
      </c>
      <c r="B19" s="187">
        <v>24094</v>
      </c>
      <c r="C19" s="187">
        <v>579</v>
      </c>
      <c r="D19" s="187">
        <v>0</v>
      </c>
      <c r="E19" s="187">
        <v>3415</v>
      </c>
      <c r="F19" s="187">
        <v>5</v>
      </c>
      <c r="G19" s="187">
        <v>16</v>
      </c>
      <c r="H19" s="187">
        <v>4942</v>
      </c>
      <c r="I19" s="187">
        <v>4260</v>
      </c>
      <c r="J19" s="187">
        <v>1060</v>
      </c>
      <c r="K19" s="187">
        <v>1410</v>
      </c>
      <c r="L19" s="187">
        <v>777</v>
      </c>
      <c r="M19" s="187">
        <v>474</v>
      </c>
      <c r="N19" s="187">
        <v>126</v>
      </c>
      <c r="O19" s="187">
        <v>3180</v>
      </c>
      <c r="P19" s="187">
        <v>1264</v>
      </c>
      <c r="Q19" s="187">
        <v>11</v>
      </c>
      <c r="R19" s="187">
        <v>521</v>
      </c>
      <c r="S19" s="187">
        <v>143</v>
      </c>
      <c r="T19" s="187">
        <v>649</v>
      </c>
      <c r="U19" s="187">
        <v>1217</v>
      </c>
      <c r="V19" s="187">
        <v>2</v>
      </c>
      <c r="W19" s="187">
        <v>1</v>
      </c>
      <c r="X19" s="187">
        <v>42</v>
      </c>
    </row>
    <row r="20" spans="1:24" x14ac:dyDescent="0.3">
      <c r="A20" s="2" t="s">
        <v>13</v>
      </c>
      <c r="B20" s="187">
        <v>43706</v>
      </c>
      <c r="C20" s="187">
        <v>195</v>
      </c>
      <c r="D20" s="187">
        <v>0</v>
      </c>
      <c r="E20" s="187">
        <v>29839</v>
      </c>
      <c r="F20" s="187">
        <v>281</v>
      </c>
      <c r="G20" s="187">
        <v>62</v>
      </c>
      <c r="H20" s="187">
        <v>520</v>
      </c>
      <c r="I20" s="187">
        <v>2717</v>
      </c>
      <c r="J20" s="187">
        <v>3750</v>
      </c>
      <c r="K20" s="187">
        <v>1647</v>
      </c>
      <c r="L20" s="187">
        <v>334</v>
      </c>
      <c r="M20" s="187">
        <v>46</v>
      </c>
      <c r="N20" s="187">
        <v>409</v>
      </c>
      <c r="O20" s="187">
        <v>1243</v>
      </c>
      <c r="P20" s="187">
        <v>1826</v>
      </c>
      <c r="Q20" s="187">
        <v>6</v>
      </c>
      <c r="R20" s="187">
        <v>189</v>
      </c>
      <c r="S20" s="187">
        <v>249</v>
      </c>
      <c r="T20" s="187">
        <v>160</v>
      </c>
      <c r="U20" s="187">
        <v>232</v>
      </c>
      <c r="V20" s="187">
        <v>0</v>
      </c>
      <c r="W20" s="187">
        <v>0</v>
      </c>
      <c r="X20" s="187">
        <v>1</v>
      </c>
    </row>
    <row r="21" spans="1:24" x14ac:dyDescent="0.3">
      <c r="A21" s="2" t="s">
        <v>14</v>
      </c>
      <c r="B21" s="187">
        <v>112860</v>
      </c>
      <c r="C21" s="187">
        <v>1586</v>
      </c>
      <c r="D21" s="187">
        <v>209</v>
      </c>
      <c r="E21" s="187">
        <v>47435</v>
      </c>
      <c r="F21" s="187">
        <v>147</v>
      </c>
      <c r="G21" s="187">
        <v>373</v>
      </c>
      <c r="H21" s="187">
        <v>8378</v>
      </c>
      <c r="I21" s="187">
        <v>17874</v>
      </c>
      <c r="J21" s="187">
        <v>6777</v>
      </c>
      <c r="K21" s="187">
        <v>10917</v>
      </c>
      <c r="L21" s="187">
        <v>2453</v>
      </c>
      <c r="M21" s="187">
        <v>182</v>
      </c>
      <c r="N21" s="187">
        <v>1011</v>
      </c>
      <c r="O21" s="187">
        <v>5387</v>
      </c>
      <c r="P21" s="187">
        <v>5628</v>
      </c>
      <c r="Q21" s="187">
        <v>21</v>
      </c>
      <c r="R21" s="187">
        <v>518</v>
      </c>
      <c r="S21" s="187">
        <v>1276</v>
      </c>
      <c r="T21" s="187">
        <v>1801</v>
      </c>
      <c r="U21" s="187">
        <v>871</v>
      </c>
      <c r="V21" s="187">
        <v>0</v>
      </c>
      <c r="W21" s="187">
        <v>1</v>
      </c>
      <c r="X21" s="187">
        <v>15</v>
      </c>
    </row>
    <row r="22" spans="1:24" x14ac:dyDescent="0.3">
      <c r="A22" s="2" t="s">
        <v>15</v>
      </c>
      <c r="B22" s="187">
        <v>4657</v>
      </c>
      <c r="C22" s="187">
        <v>132</v>
      </c>
      <c r="D22" s="187">
        <v>0</v>
      </c>
      <c r="E22" s="187">
        <v>462</v>
      </c>
      <c r="F22" s="187">
        <v>1</v>
      </c>
      <c r="G22" s="187">
        <v>6</v>
      </c>
      <c r="H22" s="187">
        <v>1397</v>
      </c>
      <c r="I22" s="187">
        <v>605</v>
      </c>
      <c r="J22" s="187">
        <v>219</v>
      </c>
      <c r="K22" s="187">
        <v>112</v>
      </c>
      <c r="L22" s="187">
        <v>155</v>
      </c>
      <c r="M22" s="187">
        <v>56</v>
      </c>
      <c r="N22" s="187">
        <v>27</v>
      </c>
      <c r="O22" s="187">
        <v>538</v>
      </c>
      <c r="P22" s="187">
        <v>247</v>
      </c>
      <c r="Q22" s="187">
        <v>1</v>
      </c>
      <c r="R22" s="187">
        <v>106</v>
      </c>
      <c r="S22" s="187">
        <v>13</v>
      </c>
      <c r="T22" s="187">
        <v>239</v>
      </c>
      <c r="U22" s="187">
        <v>333</v>
      </c>
      <c r="V22" s="187">
        <v>0</v>
      </c>
      <c r="W22" s="187">
        <v>0</v>
      </c>
      <c r="X22" s="187">
        <v>8</v>
      </c>
    </row>
    <row r="23" spans="1:24" x14ac:dyDescent="0.3">
      <c r="A23" s="2" t="s">
        <v>16</v>
      </c>
      <c r="B23" s="187">
        <v>583</v>
      </c>
      <c r="C23" s="187">
        <v>2</v>
      </c>
      <c r="D23" s="187">
        <v>0</v>
      </c>
      <c r="E23" s="187">
        <v>19</v>
      </c>
      <c r="F23" s="187">
        <v>2</v>
      </c>
      <c r="G23" s="187">
        <v>0</v>
      </c>
      <c r="H23" s="187">
        <v>17</v>
      </c>
      <c r="I23" s="187">
        <v>57</v>
      </c>
      <c r="J23" s="187">
        <v>13</v>
      </c>
      <c r="K23" s="187">
        <v>15</v>
      </c>
      <c r="L23" s="187">
        <v>17</v>
      </c>
      <c r="M23" s="187">
        <v>0</v>
      </c>
      <c r="N23" s="187">
        <v>14</v>
      </c>
      <c r="O23" s="187">
        <v>42</v>
      </c>
      <c r="P23" s="187">
        <v>38</v>
      </c>
      <c r="Q23" s="187">
        <v>0</v>
      </c>
      <c r="R23" s="187">
        <v>6</v>
      </c>
      <c r="S23" s="187">
        <v>1</v>
      </c>
      <c r="T23" s="187">
        <v>7</v>
      </c>
      <c r="U23" s="187">
        <v>4</v>
      </c>
      <c r="V23" s="187">
        <v>0</v>
      </c>
      <c r="W23" s="187">
        <v>0</v>
      </c>
      <c r="X23" s="187">
        <v>329</v>
      </c>
    </row>
    <row r="24" spans="1:24" x14ac:dyDescent="0.3">
      <c r="A24" s="40" t="s">
        <v>256</v>
      </c>
      <c r="B24" s="189">
        <v>186106</v>
      </c>
      <c r="C24" s="189">
        <v>2494</v>
      </c>
      <c r="D24" s="189">
        <v>209</v>
      </c>
      <c r="E24" s="189">
        <v>81189</v>
      </c>
      <c r="F24" s="189">
        <v>436</v>
      </c>
      <c r="G24" s="189">
        <v>457</v>
      </c>
      <c r="H24" s="189">
        <v>15255</v>
      </c>
      <c r="I24" s="189">
        <v>25546</v>
      </c>
      <c r="J24" s="189">
        <v>11826</v>
      </c>
      <c r="K24" s="189">
        <v>14164</v>
      </c>
      <c r="L24" s="189">
        <v>3737</v>
      </c>
      <c r="M24" s="189">
        <v>758</v>
      </c>
      <c r="N24" s="189">
        <v>1587</v>
      </c>
      <c r="O24" s="189">
        <v>10407</v>
      </c>
      <c r="P24" s="189">
        <v>9030</v>
      </c>
      <c r="Q24" s="189">
        <v>39</v>
      </c>
      <c r="R24" s="189">
        <v>1348</v>
      </c>
      <c r="S24" s="189">
        <v>1687</v>
      </c>
      <c r="T24" s="189">
        <v>2870</v>
      </c>
      <c r="U24" s="189">
        <v>2668</v>
      </c>
      <c r="V24" s="189">
        <v>2</v>
      </c>
      <c r="W24" s="189">
        <v>2</v>
      </c>
      <c r="X24" s="189">
        <v>395</v>
      </c>
    </row>
    <row r="25" spans="1:24" x14ac:dyDescent="0.3">
      <c r="A25" s="253" t="s">
        <v>258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 x14ac:dyDescent="0.3">
      <c r="A26" s="2" t="s">
        <v>11</v>
      </c>
      <c r="B26" s="188">
        <v>78648.77</v>
      </c>
      <c r="C26" s="188">
        <v>0</v>
      </c>
      <c r="D26" s="188">
        <v>0</v>
      </c>
      <c r="E26" s="188">
        <v>8200.18</v>
      </c>
      <c r="F26" s="188">
        <v>0</v>
      </c>
      <c r="G26" s="188">
        <v>0</v>
      </c>
      <c r="H26" s="188">
        <v>426.4</v>
      </c>
      <c r="I26" s="188">
        <v>9558.52</v>
      </c>
      <c r="J26" s="188">
        <v>3888.66</v>
      </c>
      <c r="K26" s="188">
        <v>19055.63</v>
      </c>
      <c r="L26" s="188">
        <v>299.89999999999998</v>
      </c>
      <c r="M26" s="188">
        <v>0</v>
      </c>
      <c r="N26" s="188">
        <v>0</v>
      </c>
      <c r="O26" s="188">
        <v>12393.83</v>
      </c>
      <c r="P26" s="188">
        <v>15508.09</v>
      </c>
      <c r="Q26" s="188">
        <v>0</v>
      </c>
      <c r="R26" s="188">
        <v>2393.63</v>
      </c>
      <c r="S26" s="188">
        <v>677.13</v>
      </c>
      <c r="T26" s="188">
        <v>3910.78</v>
      </c>
      <c r="U26" s="188">
        <v>2336.02</v>
      </c>
      <c r="V26" s="188">
        <v>0</v>
      </c>
      <c r="W26" s="188">
        <v>0</v>
      </c>
      <c r="X26" s="188">
        <v>0</v>
      </c>
    </row>
    <row r="27" spans="1:24" x14ac:dyDescent="0.3">
      <c r="A27" s="2" t="s">
        <v>12</v>
      </c>
      <c r="B27" s="188">
        <v>10374966.939999999</v>
      </c>
      <c r="C27" s="188">
        <v>264540</v>
      </c>
      <c r="D27" s="188">
        <v>0</v>
      </c>
      <c r="E27" s="188">
        <v>1471645.25</v>
      </c>
      <c r="F27" s="188">
        <v>2340</v>
      </c>
      <c r="G27" s="188">
        <v>6360</v>
      </c>
      <c r="H27" s="188">
        <v>2382180</v>
      </c>
      <c r="I27" s="188">
        <v>1673190</v>
      </c>
      <c r="J27" s="188">
        <v>454290</v>
      </c>
      <c r="K27" s="188">
        <v>494550</v>
      </c>
      <c r="L27" s="188">
        <v>335280</v>
      </c>
      <c r="M27" s="188">
        <v>190980</v>
      </c>
      <c r="N27" s="188">
        <v>59071.199999999997</v>
      </c>
      <c r="O27" s="188">
        <v>1383301.2</v>
      </c>
      <c r="P27" s="188">
        <v>585360</v>
      </c>
      <c r="Q27" s="188">
        <v>4140</v>
      </c>
      <c r="R27" s="188">
        <v>217260</v>
      </c>
      <c r="S27" s="188">
        <v>52260</v>
      </c>
      <c r="T27" s="188">
        <v>306510</v>
      </c>
      <c r="U27" s="188">
        <v>470889.29</v>
      </c>
      <c r="V27" s="188">
        <v>840</v>
      </c>
      <c r="W27" s="188">
        <v>540</v>
      </c>
      <c r="X27" s="188">
        <v>19440</v>
      </c>
    </row>
    <row r="28" spans="1:24" x14ac:dyDescent="0.3">
      <c r="A28" s="2" t="s">
        <v>13</v>
      </c>
      <c r="B28" s="188">
        <v>10312922.58</v>
      </c>
      <c r="C28" s="188">
        <v>60592.24</v>
      </c>
      <c r="D28" s="188">
        <v>0</v>
      </c>
      <c r="E28" s="188">
        <v>5771665.3300000001</v>
      </c>
      <c r="F28" s="188">
        <v>93199.34</v>
      </c>
      <c r="G28" s="188">
        <v>13476.95</v>
      </c>
      <c r="H28" s="188">
        <v>215840.45</v>
      </c>
      <c r="I28" s="188">
        <v>1094722.6000000001</v>
      </c>
      <c r="J28" s="188">
        <v>665729.86</v>
      </c>
      <c r="K28" s="188">
        <v>637719.93000000005</v>
      </c>
      <c r="L28" s="188">
        <v>182415.31</v>
      </c>
      <c r="M28" s="188">
        <v>16795.11</v>
      </c>
      <c r="N28" s="188">
        <v>100327.27</v>
      </c>
      <c r="O28" s="188">
        <v>568564.26</v>
      </c>
      <c r="P28" s="188">
        <v>586086.39</v>
      </c>
      <c r="Q28" s="188">
        <v>2269.75</v>
      </c>
      <c r="R28" s="188">
        <v>85155.79</v>
      </c>
      <c r="S28" s="188">
        <v>72743.14</v>
      </c>
      <c r="T28" s="188">
        <v>57125.32</v>
      </c>
      <c r="U28" s="188">
        <v>87613.54</v>
      </c>
      <c r="V28" s="188">
        <v>0</v>
      </c>
      <c r="W28" s="188">
        <v>0</v>
      </c>
      <c r="X28" s="188">
        <v>880</v>
      </c>
    </row>
    <row r="29" spans="1:24" x14ac:dyDescent="0.3">
      <c r="A29" s="2" t="s">
        <v>14</v>
      </c>
      <c r="B29" s="188">
        <v>28599561.350000001</v>
      </c>
      <c r="C29" s="188">
        <v>477890.02</v>
      </c>
      <c r="D29" s="188">
        <v>52335.58</v>
      </c>
      <c r="E29" s="188">
        <v>11689209.92</v>
      </c>
      <c r="F29" s="188">
        <v>31422.69</v>
      </c>
      <c r="G29" s="188">
        <v>81273.52</v>
      </c>
      <c r="H29" s="188">
        <v>2611488.9</v>
      </c>
      <c r="I29" s="188">
        <v>4233711.33</v>
      </c>
      <c r="J29" s="188">
        <v>1833464.28</v>
      </c>
      <c r="K29" s="188">
        <v>2430010.46</v>
      </c>
      <c r="L29" s="188">
        <v>737855.51</v>
      </c>
      <c r="M29" s="188">
        <v>54451.91</v>
      </c>
      <c r="N29" s="188">
        <v>284568.21999999997</v>
      </c>
      <c r="O29" s="188">
        <v>1561990.74</v>
      </c>
      <c r="P29" s="188">
        <v>1461493.64</v>
      </c>
      <c r="Q29" s="188">
        <v>6336</v>
      </c>
      <c r="R29" s="188">
        <v>135613.5</v>
      </c>
      <c r="S29" s="188">
        <v>259379.9</v>
      </c>
      <c r="T29" s="188">
        <v>409694.95</v>
      </c>
      <c r="U29" s="188">
        <v>243348.2</v>
      </c>
      <c r="V29" s="188">
        <v>0</v>
      </c>
      <c r="W29" s="188">
        <v>240.22</v>
      </c>
      <c r="X29" s="188">
        <v>3781.86</v>
      </c>
    </row>
    <row r="30" spans="1:24" x14ac:dyDescent="0.3">
      <c r="A30" s="2" t="s">
        <v>15</v>
      </c>
      <c r="B30" s="188">
        <v>979965</v>
      </c>
      <c r="C30" s="188">
        <v>27720</v>
      </c>
      <c r="D30" s="188">
        <v>0</v>
      </c>
      <c r="E30" s="188">
        <v>97230</v>
      </c>
      <c r="F30" s="188">
        <v>210</v>
      </c>
      <c r="G30" s="188">
        <v>1260</v>
      </c>
      <c r="H30" s="188">
        <v>294000</v>
      </c>
      <c r="I30" s="188">
        <v>127470</v>
      </c>
      <c r="J30" s="188">
        <v>45990</v>
      </c>
      <c r="K30" s="188">
        <v>23520</v>
      </c>
      <c r="L30" s="188">
        <v>32550</v>
      </c>
      <c r="M30" s="188">
        <v>11760</v>
      </c>
      <c r="N30" s="188">
        <v>5670</v>
      </c>
      <c r="O30" s="188">
        <v>113400</v>
      </c>
      <c r="P30" s="188">
        <v>52290</v>
      </c>
      <c r="Q30" s="188">
        <v>210</v>
      </c>
      <c r="R30" s="188">
        <v>22260</v>
      </c>
      <c r="S30" s="188">
        <v>2730</v>
      </c>
      <c r="T30" s="188">
        <v>50190</v>
      </c>
      <c r="U30" s="188">
        <v>69825</v>
      </c>
      <c r="V30" s="188">
        <v>0</v>
      </c>
      <c r="W30" s="188">
        <v>0</v>
      </c>
      <c r="X30" s="188">
        <v>1680</v>
      </c>
    </row>
    <row r="31" spans="1:24" x14ac:dyDescent="0.3">
      <c r="A31" s="2" t="s">
        <v>16</v>
      </c>
      <c r="B31" s="188">
        <v>122430</v>
      </c>
      <c r="C31" s="188">
        <v>420</v>
      </c>
      <c r="D31" s="188">
        <v>0</v>
      </c>
      <c r="E31" s="188">
        <v>3990</v>
      </c>
      <c r="F31" s="188">
        <v>420</v>
      </c>
      <c r="G31" s="188">
        <v>0</v>
      </c>
      <c r="H31" s="188">
        <v>3570</v>
      </c>
      <c r="I31" s="188">
        <v>11970</v>
      </c>
      <c r="J31" s="188">
        <v>2730</v>
      </c>
      <c r="K31" s="188">
        <v>3150</v>
      </c>
      <c r="L31" s="188">
        <v>3570</v>
      </c>
      <c r="M31" s="188">
        <v>0</v>
      </c>
      <c r="N31" s="188">
        <v>2940</v>
      </c>
      <c r="O31" s="188">
        <v>8820</v>
      </c>
      <c r="P31" s="188">
        <v>7980</v>
      </c>
      <c r="Q31" s="188">
        <v>0</v>
      </c>
      <c r="R31" s="188">
        <v>1260</v>
      </c>
      <c r="S31" s="188">
        <v>210</v>
      </c>
      <c r="T31" s="188">
        <v>1470</v>
      </c>
      <c r="U31" s="188">
        <v>840</v>
      </c>
      <c r="V31" s="188">
        <v>0</v>
      </c>
      <c r="W31" s="188">
        <v>0</v>
      </c>
      <c r="X31" s="188">
        <v>69090</v>
      </c>
    </row>
    <row r="32" spans="1:24" x14ac:dyDescent="0.3">
      <c r="A32" s="40" t="s">
        <v>256</v>
      </c>
      <c r="B32" s="190">
        <v>50468494.640000001</v>
      </c>
      <c r="C32" s="190">
        <v>831162.26</v>
      </c>
      <c r="D32" s="190">
        <v>52335.58</v>
      </c>
      <c r="E32" s="190">
        <v>19041940.68</v>
      </c>
      <c r="F32" s="190">
        <v>127592.03</v>
      </c>
      <c r="G32" s="190">
        <v>102370.47</v>
      </c>
      <c r="H32" s="190">
        <v>5507505.75</v>
      </c>
      <c r="I32" s="190">
        <v>7150622.4500000002</v>
      </c>
      <c r="J32" s="190">
        <v>3006092.8</v>
      </c>
      <c r="K32" s="190">
        <v>3608006.02</v>
      </c>
      <c r="L32" s="190">
        <v>1291970.72</v>
      </c>
      <c r="M32" s="190">
        <v>273987.02</v>
      </c>
      <c r="N32" s="190">
        <v>452576.69</v>
      </c>
      <c r="O32" s="190">
        <v>3648470.03</v>
      </c>
      <c r="P32" s="190">
        <v>2708718.12</v>
      </c>
      <c r="Q32" s="190">
        <v>12955.75</v>
      </c>
      <c r="R32" s="190">
        <v>463942.92</v>
      </c>
      <c r="S32" s="190">
        <v>388000.17</v>
      </c>
      <c r="T32" s="190">
        <v>828901.05</v>
      </c>
      <c r="U32" s="190">
        <v>874852.05</v>
      </c>
      <c r="V32" s="190">
        <v>840</v>
      </c>
      <c r="W32" s="190">
        <v>780.22</v>
      </c>
      <c r="X32" s="190">
        <v>94871.86</v>
      </c>
    </row>
    <row r="34" spans="1:3" x14ac:dyDescent="0.3">
      <c r="A34" s="231" t="str">
        <f>HYPERLINK("#'Vysvetlivky'!A15", "Vysvetlivky k sekciám SK-NACE")</f>
        <v>Vysvetlivky k sekciám SK-NACE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  <c r="C35" s="232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42578125" defaultRowHeight="13.2" x14ac:dyDescent="0.3"/>
  <cols>
    <col min="1" max="1" width="10.7109375" customWidth="1"/>
    <col min="2" max="24" width="15.7109375" customWidth="1"/>
  </cols>
  <sheetData>
    <row r="2" spans="1:24" ht="15.6" x14ac:dyDescent="0.3">
      <c r="A2" s="226" t="s">
        <v>265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4" x14ac:dyDescent="0.3">
      <c r="A3" s="252" t="s">
        <v>274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</row>
    <row r="5" spans="1:24" x14ac:dyDescent="0.3">
      <c r="A5" s="230" t="s">
        <v>2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</row>
    <row r="7" spans="1:24" x14ac:dyDescent="0.3">
      <c r="A7" s="235" t="s">
        <v>4</v>
      </c>
      <c r="B7" s="235" t="s">
        <v>248</v>
      </c>
      <c r="C7" s="237" t="s">
        <v>275</v>
      </c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</row>
    <row r="8" spans="1:24" x14ac:dyDescent="0.3">
      <c r="A8" s="235"/>
      <c r="B8" s="235"/>
      <c r="C8" s="1" t="s">
        <v>276</v>
      </c>
      <c r="D8" s="1" t="s">
        <v>277</v>
      </c>
      <c r="E8" s="1" t="s">
        <v>278</v>
      </c>
      <c r="F8" s="1" t="s">
        <v>279</v>
      </c>
      <c r="G8" s="1" t="s">
        <v>280</v>
      </c>
      <c r="H8" s="1" t="s">
        <v>281</v>
      </c>
      <c r="I8" s="1" t="s">
        <v>282</v>
      </c>
      <c r="J8" s="1" t="s">
        <v>283</v>
      </c>
      <c r="K8" s="1" t="s">
        <v>284</v>
      </c>
      <c r="L8" s="1" t="s">
        <v>285</v>
      </c>
      <c r="M8" s="1" t="s">
        <v>286</v>
      </c>
      <c r="N8" s="1" t="s">
        <v>287</v>
      </c>
      <c r="O8" s="1" t="s">
        <v>288</v>
      </c>
      <c r="P8" s="1" t="s">
        <v>289</v>
      </c>
      <c r="Q8" s="1" t="s">
        <v>290</v>
      </c>
      <c r="R8" s="1" t="s">
        <v>291</v>
      </c>
      <c r="S8" s="1" t="s">
        <v>292</v>
      </c>
      <c r="T8" s="1" t="s">
        <v>293</v>
      </c>
      <c r="U8" s="1" t="s">
        <v>294</v>
      </c>
      <c r="V8" s="1" t="s">
        <v>295</v>
      </c>
      <c r="W8" s="1" t="s">
        <v>296</v>
      </c>
      <c r="X8" s="1" t="s">
        <v>297</v>
      </c>
    </row>
    <row r="9" spans="1:24" x14ac:dyDescent="0.3">
      <c r="A9" s="253" t="s">
        <v>255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</row>
    <row r="10" spans="1:24" x14ac:dyDescent="0.3">
      <c r="A10" s="2" t="s">
        <v>11</v>
      </c>
      <c r="B10" s="191">
        <v>1014</v>
      </c>
      <c r="C10" s="191">
        <v>11</v>
      </c>
      <c r="D10" s="191">
        <v>0</v>
      </c>
      <c r="E10" s="191">
        <v>30</v>
      </c>
      <c r="F10" s="191">
        <v>2</v>
      </c>
      <c r="G10" s="191">
        <v>1</v>
      </c>
      <c r="H10" s="191">
        <v>27</v>
      </c>
      <c r="I10" s="191">
        <v>220</v>
      </c>
      <c r="J10" s="191">
        <v>22</v>
      </c>
      <c r="K10" s="191">
        <v>389</v>
      </c>
      <c r="L10" s="191">
        <v>10</v>
      </c>
      <c r="M10" s="191">
        <v>2</v>
      </c>
      <c r="N10" s="191">
        <v>22</v>
      </c>
      <c r="O10" s="191">
        <v>33</v>
      </c>
      <c r="P10" s="191">
        <v>24</v>
      </c>
      <c r="Q10" s="191">
        <v>0</v>
      </c>
      <c r="R10" s="191">
        <v>40</v>
      </c>
      <c r="S10" s="191">
        <v>8</v>
      </c>
      <c r="T10" s="191">
        <v>102</v>
      </c>
      <c r="U10" s="191">
        <v>71</v>
      </c>
      <c r="V10" s="191">
        <v>0</v>
      </c>
      <c r="W10" s="191">
        <v>0</v>
      </c>
      <c r="X10" s="191">
        <v>0</v>
      </c>
    </row>
    <row r="11" spans="1:24" x14ac:dyDescent="0.3">
      <c r="A11" s="2" t="s">
        <v>12</v>
      </c>
      <c r="B11" s="191">
        <v>39850</v>
      </c>
      <c r="C11" s="191">
        <v>950</v>
      </c>
      <c r="D11" s="191">
        <v>2</v>
      </c>
      <c r="E11" s="191">
        <v>5064</v>
      </c>
      <c r="F11" s="191">
        <v>6</v>
      </c>
      <c r="G11" s="191">
        <v>25</v>
      </c>
      <c r="H11" s="191">
        <v>7908</v>
      </c>
      <c r="I11" s="191">
        <v>8190</v>
      </c>
      <c r="J11" s="191">
        <v>1404</v>
      </c>
      <c r="K11" s="191">
        <v>3863</v>
      </c>
      <c r="L11" s="191">
        <v>916</v>
      </c>
      <c r="M11" s="191">
        <v>652</v>
      </c>
      <c r="N11" s="191">
        <v>211</v>
      </c>
      <c r="O11" s="191">
        <v>3903</v>
      </c>
      <c r="P11" s="191">
        <v>1630</v>
      </c>
      <c r="Q11" s="191">
        <v>14</v>
      </c>
      <c r="R11" s="191">
        <v>772</v>
      </c>
      <c r="S11" s="191">
        <v>212</v>
      </c>
      <c r="T11" s="191">
        <v>965</v>
      </c>
      <c r="U11" s="191">
        <v>3108</v>
      </c>
      <c r="V11" s="191">
        <v>2</v>
      </c>
      <c r="W11" s="191">
        <v>1</v>
      </c>
      <c r="X11" s="191">
        <v>52</v>
      </c>
    </row>
    <row r="12" spans="1:24" x14ac:dyDescent="0.3">
      <c r="A12" s="2" t="s">
        <v>13</v>
      </c>
      <c r="B12" s="191">
        <v>4841</v>
      </c>
      <c r="C12" s="191">
        <v>65</v>
      </c>
      <c r="D12" s="191">
        <v>1</v>
      </c>
      <c r="E12" s="191">
        <v>538</v>
      </c>
      <c r="F12" s="191">
        <v>8</v>
      </c>
      <c r="G12" s="191">
        <v>11</v>
      </c>
      <c r="H12" s="191">
        <v>264</v>
      </c>
      <c r="I12" s="191">
        <v>1175</v>
      </c>
      <c r="J12" s="191">
        <v>186</v>
      </c>
      <c r="K12" s="191">
        <v>994</v>
      </c>
      <c r="L12" s="191">
        <v>122</v>
      </c>
      <c r="M12" s="191">
        <v>17</v>
      </c>
      <c r="N12" s="191">
        <v>120</v>
      </c>
      <c r="O12" s="191">
        <v>498</v>
      </c>
      <c r="P12" s="191">
        <v>326</v>
      </c>
      <c r="Q12" s="191">
        <v>1</v>
      </c>
      <c r="R12" s="191">
        <v>111</v>
      </c>
      <c r="S12" s="191">
        <v>78</v>
      </c>
      <c r="T12" s="191">
        <v>138</v>
      </c>
      <c r="U12" s="191">
        <v>185</v>
      </c>
      <c r="V12" s="191">
        <v>0</v>
      </c>
      <c r="W12" s="191">
        <v>0</v>
      </c>
      <c r="X12" s="191">
        <v>3</v>
      </c>
    </row>
    <row r="13" spans="1:24" x14ac:dyDescent="0.3">
      <c r="A13" s="2" t="s">
        <v>14</v>
      </c>
      <c r="B13" s="191">
        <v>17497</v>
      </c>
      <c r="C13" s="191">
        <v>259</v>
      </c>
      <c r="D13" s="191">
        <v>17</v>
      </c>
      <c r="E13" s="191">
        <v>2080</v>
      </c>
      <c r="F13" s="191">
        <v>4</v>
      </c>
      <c r="G13" s="191">
        <v>50</v>
      </c>
      <c r="H13" s="191">
        <v>1383</v>
      </c>
      <c r="I13" s="191">
        <v>4636</v>
      </c>
      <c r="J13" s="191">
        <v>712</v>
      </c>
      <c r="K13" s="191">
        <v>3302</v>
      </c>
      <c r="L13" s="191">
        <v>466</v>
      </c>
      <c r="M13" s="191">
        <v>70</v>
      </c>
      <c r="N13" s="191">
        <v>307</v>
      </c>
      <c r="O13" s="191">
        <v>1637</v>
      </c>
      <c r="P13" s="191">
        <v>972</v>
      </c>
      <c r="Q13" s="191">
        <v>8</v>
      </c>
      <c r="R13" s="191">
        <v>190</v>
      </c>
      <c r="S13" s="191">
        <v>361</v>
      </c>
      <c r="T13" s="191">
        <v>385</v>
      </c>
      <c r="U13" s="191">
        <v>651</v>
      </c>
      <c r="V13" s="191">
        <v>0</v>
      </c>
      <c r="W13" s="191">
        <v>1</v>
      </c>
      <c r="X13" s="191">
        <v>6</v>
      </c>
    </row>
    <row r="14" spans="1:24" x14ac:dyDescent="0.3">
      <c r="A14" s="2" t="s">
        <v>15</v>
      </c>
      <c r="B14" s="191">
        <v>8129</v>
      </c>
      <c r="C14" s="191">
        <v>192</v>
      </c>
      <c r="D14" s="191">
        <v>2</v>
      </c>
      <c r="E14" s="191">
        <v>783</v>
      </c>
      <c r="F14" s="191">
        <v>1</v>
      </c>
      <c r="G14" s="191">
        <v>2</v>
      </c>
      <c r="H14" s="191">
        <v>2193</v>
      </c>
      <c r="I14" s="191">
        <v>1035</v>
      </c>
      <c r="J14" s="191">
        <v>313</v>
      </c>
      <c r="K14" s="191">
        <v>274</v>
      </c>
      <c r="L14" s="191">
        <v>205</v>
      </c>
      <c r="M14" s="191">
        <v>90</v>
      </c>
      <c r="N14" s="191">
        <v>42</v>
      </c>
      <c r="O14" s="191">
        <v>761</v>
      </c>
      <c r="P14" s="191">
        <v>453</v>
      </c>
      <c r="Q14" s="191">
        <v>2</v>
      </c>
      <c r="R14" s="191">
        <v>186</v>
      </c>
      <c r="S14" s="191">
        <v>17</v>
      </c>
      <c r="T14" s="191">
        <v>461</v>
      </c>
      <c r="U14" s="191">
        <v>1096</v>
      </c>
      <c r="V14" s="191">
        <v>1</v>
      </c>
      <c r="W14" s="191">
        <v>0</v>
      </c>
      <c r="X14" s="191">
        <v>20</v>
      </c>
    </row>
    <row r="15" spans="1:24" x14ac:dyDescent="0.3">
      <c r="A15" s="2" t="s">
        <v>16</v>
      </c>
      <c r="B15" s="191">
        <v>883</v>
      </c>
      <c r="C15" s="191">
        <v>4</v>
      </c>
      <c r="D15" s="191">
        <v>0</v>
      </c>
      <c r="E15" s="191">
        <v>28</v>
      </c>
      <c r="F15" s="191">
        <v>1</v>
      </c>
      <c r="G15" s="191">
        <v>0</v>
      </c>
      <c r="H15" s="191">
        <v>26</v>
      </c>
      <c r="I15" s="191">
        <v>83</v>
      </c>
      <c r="J15" s="191">
        <v>17</v>
      </c>
      <c r="K15" s="191">
        <v>31</v>
      </c>
      <c r="L15" s="191">
        <v>18</v>
      </c>
      <c r="M15" s="191">
        <v>2</v>
      </c>
      <c r="N15" s="191">
        <v>14</v>
      </c>
      <c r="O15" s="191">
        <v>51</v>
      </c>
      <c r="P15" s="191">
        <v>49</v>
      </c>
      <c r="Q15" s="191">
        <v>0</v>
      </c>
      <c r="R15" s="191">
        <v>12</v>
      </c>
      <c r="S15" s="191">
        <v>0</v>
      </c>
      <c r="T15" s="191">
        <v>17</v>
      </c>
      <c r="U15" s="191">
        <v>18</v>
      </c>
      <c r="V15" s="191">
        <v>0</v>
      </c>
      <c r="W15" s="191">
        <v>0</v>
      </c>
      <c r="X15" s="191">
        <v>512</v>
      </c>
    </row>
    <row r="16" spans="1:24" x14ac:dyDescent="0.3">
      <c r="A16" s="40" t="s">
        <v>256</v>
      </c>
      <c r="B16" s="193">
        <v>72214</v>
      </c>
      <c r="C16" s="193">
        <v>1481</v>
      </c>
      <c r="D16" s="193">
        <v>22</v>
      </c>
      <c r="E16" s="193">
        <v>8523</v>
      </c>
      <c r="F16" s="193">
        <v>22</v>
      </c>
      <c r="G16" s="193">
        <v>89</v>
      </c>
      <c r="H16" s="193">
        <v>11801</v>
      </c>
      <c r="I16" s="193">
        <v>15339</v>
      </c>
      <c r="J16" s="193">
        <v>2654</v>
      </c>
      <c r="K16" s="193">
        <v>8853</v>
      </c>
      <c r="L16" s="193">
        <v>1737</v>
      </c>
      <c r="M16" s="193">
        <v>833</v>
      </c>
      <c r="N16" s="193">
        <v>716</v>
      </c>
      <c r="O16" s="193">
        <v>6883</v>
      </c>
      <c r="P16" s="193">
        <v>3454</v>
      </c>
      <c r="Q16" s="193">
        <v>25</v>
      </c>
      <c r="R16" s="193">
        <v>1311</v>
      </c>
      <c r="S16" s="193">
        <v>676</v>
      </c>
      <c r="T16" s="193">
        <v>2068</v>
      </c>
      <c r="U16" s="193">
        <v>5129</v>
      </c>
      <c r="V16" s="193">
        <v>3</v>
      </c>
      <c r="W16" s="193">
        <v>2</v>
      </c>
      <c r="X16" s="193">
        <v>593</v>
      </c>
    </row>
    <row r="17" spans="1:24" x14ac:dyDescent="0.3">
      <c r="A17" s="253" t="s">
        <v>257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</row>
    <row r="18" spans="1:24" x14ac:dyDescent="0.3">
      <c r="A18" s="2" t="s">
        <v>11</v>
      </c>
      <c r="B18" s="191">
        <v>3879</v>
      </c>
      <c r="C18" s="191">
        <v>66</v>
      </c>
      <c r="D18" s="191">
        <v>0</v>
      </c>
      <c r="E18" s="191">
        <v>86</v>
      </c>
      <c r="F18" s="191">
        <v>14</v>
      </c>
      <c r="G18" s="191">
        <v>2</v>
      </c>
      <c r="H18" s="191">
        <v>134</v>
      </c>
      <c r="I18" s="191">
        <v>926</v>
      </c>
      <c r="J18" s="191">
        <v>69</v>
      </c>
      <c r="K18" s="191">
        <v>1536</v>
      </c>
      <c r="L18" s="191">
        <v>37</v>
      </c>
      <c r="M18" s="191">
        <v>3</v>
      </c>
      <c r="N18" s="191">
        <v>85</v>
      </c>
      <c r="O18" s="191">
        <v>160</v>
      </c>
      <c r="P18" s="191">
        <v>108</v>
      </c>
      <c r="Q18" s="191">
        <v>0</v>
      </c>
      <c r="R18" s="191">
        <v>164</v>
      </c>
      <c r="S18" s="191">
        <v>23</v>
      </c>
      <c r="T18" s="191">
        <v>323</v>
      </c>
      <c r="U18" s="191">
        <v>143</v>
      </c>
      <c r="V18" s="191">
        <v>0</v>
      </c>
      <c r="W18" s="191">
        <v>0</v>
      </c>
      <c r="X18" s="191">
        <v>0</v>
      </c>
    </row>
    <row r="19" spans="1:24" x14ac:dyDescent="0.3">
      <c r="A19" s="2" t="s">
        <v>12</v>
      </c>
      <c r="B19" s="191">
        <v>39772</v>
      </c>
      <c r="C19" s="191">
        <v>950</v>
      </c>
      <c r="D19" s="191">
        <v>2</v>
      </c>
      <c r="E19" s="191">
        <v>5064</v>
      </c>
      <c r="F19" s="191">
        <v>6</v>
      </c>
      <c r="G19" s="191">
        <v>25</v>
      </c>
      <c r="H19" s="191">
        <v>7894</v>
      </c>
      <c r="I19" s="191">
        <v>8178</v>
      </c>
      <c r="J19" s="191">
        <v>1399</v>
      </c>
      <c r="K19" s="191">
        <v>3855</v>
      </c>
      <c r="L19" s="191">
        <v>913</v>
      </c>
      <c r="M19" s="191">
        <v>647</v>
      </c>
      <c r="N19" s="191">
        <v>210</v>
      </c>
      <c r="O19" s="191">
        <v>3893</v>
      </c>
      <c r="P19" s="191">
        <v>1628</v>
      </c>
      <c r="Q19" s="191">
        <v>14</v>
      </c>
      <c r="R19" s="191">
        <v>769</v>
      </c>
      <c r="S19" s="191">
        <v>211</v>
      </c>
      <c r="T19" s="191">
        <v>962</v>
      </c>
      <c r="U19" s="191">
        <v>3097</v>
      </c>
      <c r="V19" s="191">
        <v>2</v>
      </c>
      <c r="W19" s="191">
        <v>1</v>
      </c>
      <c r="X19" s="191">
        <v>52</v>
      </c>
    </row>
    <row r="20" spans="1:24" x14ac:dyDescent="0.3">
      <c r="A20" s="2" t="s">
        <v>13</v>
      </c>
      <c r="B20" s="191">
        <v>73292</v>
      </c>
      <c r="C20" s="191">
        <v>338</v>
      </c>
      <c r="D20" s="191">
        <v>2</v>
      </c>
      <c r="E20" s="191">
        <v>44289</v>
      </c>
      <c r="F20" s="191">
        <v>190</v>
      </c>
      <c r="G20" s="191">
        <v>174</v>
      </c>
      <c r="H20" s="191">
        <v>997</v>
      </c>
      <c r="I20" s="191">
        <v>8109</v>
      </c>
      <c r="J20" s="191">
        <v>5822</v>
      </c>
      <c r="K20" s="191">
        <v>4717</v>
      </c>
      <c r="L20" s="191">
        <v>889</v>
      </c>
      <c r="M20" s="191">
        <v>55</v>
      </c>
      <c r="N20" s="191">
        <v>705</v>
      </c>
      <c r="O20" s="191">
        <v>1846</v>
      </c>
      <c r="P20" s="191">
        <v>3132</v>
      </c>
      <c r="Q20" s="191">
        <v>2</v>
      </c>
      <c r="R20" s="191">
        <v>503</v>
      </c>
      <c r="S20" s="191">
        <v>302</v>
      </c>
      <c r="T20" s="191">
        <v>623</v>
      </c>
      <c r="U20" s="191">
        <v>592</v>
      </c>
      <c r="V20" s="191">
        <v>0</v>
      </c>
      <c r="W20" s="191">
        <v>0</v>
      </c>
      <c r="X20" s="191">
        <v>5</v>
      </c>
    </row>
    <row r="21" spans="1:24" x14ac:dyDescent="0.3">
      <c r="A21" s="2" t="s">
        <v>14</v>
      </c>
      <c r="B21" s="191">
        <v>147167</v>
      </c>
      <c r="C21" s="191">
        <v>2260</v>
      </c>
      <c r="D21" s="191">
        <v>2301</v>
      </c>
      <c r="E21" s="191">
        <v>48186</v>
      </c>
      <c r="F21" s="191">
        <v>18</v>
      </c>
      <c r="G21" s="191">
        <v>379</v>
      </c>
      <c r="H21" s="191">
        <v>11801</v>
      </c>
      <c r="I21" s="191">
        <v>27885</v>
      </c>
      <c r="J21" s="191">
        <v>8376</v>
      </c>
      <c r="K21" s="191">
        <v>18265</v>
      </c>
      <c r="L21" s="191">
        <v>3042</v>
      </c>
      <c r="M21" s="191">
        <v>171</v>
      </c>
      <c r="N21" s="191">
        <v>1980</v>
      </c>
      <c r="O21" s="191">
        <v>6654</v>
      </c>
      <c r="P21" s="191">
        <v>5600</v>
      </c>
      <c r="Q21" s="191">
        <v>31</v>
      </c>
      <c r="R21" s="191">
        <v>637</v>
      </c>
      <c r="S21" s="191">
        <v>3984</v>
      </c>
      <c r="T21" s="191">
        <v>3158</v>
      </c>
      <c r="U21" s="191">
        <v>2417</v>
      </c>
      <c r="V21" s="191">
        <v>0</v>
      </c>
      <c r="W21" s="191">
        <v>1</v>
      </c>
      <c r="X21" s="191">
        <v>21</v>
      </c>
    </row>
    <row r="22" spans="1:24" x14ac:dyDescent="0.3">
      <c r="A22" s="2" t="s">
        <v>15</v>
      </c>
      <c r="B22" s="191">
        <v>8111</v>
      </c>
      <c r="C22" s="191">
        <v>192</v>
      </c>
      <c r="D22" s="191">
        <v>2</v>
      </c>
      <c r="E22" s="191">
        <v>782</v>
      </c>
      <c r="F22" s="191">
        <v>1</v>
      </c>
      <c r="G22" s="191">
        <v>2</v>
      </c>
      <c r="H22" s="191">
        <v>2187</v>
      </c>
      <c r="I22" s="191">
        <v>1034</v>
      </c>
      <c r="J22" s="191">
        <v>313</v>
      </c>
      <c r="K22" s="191">
        <v>272</v>
      </c>
      <c r="L22" s="191">
        <v>204</v>
      </c>
      <c r="M22" s="191">
        <v>89</v>
      </c>
      <c r="N22" s="191">
        <v>42</v>
      </c>
      <c r="O22" s="191">
        <v>759</v>
      </c>
      <c r="P22" s="191">
        <v>452</v>
      </c>
      <c r="Q22" s="191">
        <v>2</v>
      </c>
      <c r="R22" s="191">
        <v>186</v>
      </c>
      <c r="S22" s="191">
        <v>17</v>
      </c>
      <c r="T22" s="191">
        <v>460</v>
      </c>
      <c r="U22" s="191">
        <v>1094</v>
      </c>
      <c r="V22" s="191">
        <v>1</v>
      </c>
      <c r="W22" s="191">
        <v>0</v>
      </c>
      <c r="X22" s="191">
        <v>20</v>
      </c>
    </row>
    <row r="23" spans="1:24" x14ac:dyDescent="0.3">
      <c r="A23" s="2" t="s">
        <v>16</v>
      </c>
      <c r="B23" s="191">
        <v>882</v>
      </c>
      <c r="C23" s="191">
        <v>4</v>
      </c>
      <c r="D23" s="191">
        <v>0</v>
      </c>
      <c r="E23" s="191">
        <v>28</v>
      </c>
      <c r="F23" s="191">
        <v>1</v>
      </c>
      <c r="G23" s="191">
        <v>0</v>
      </c>
      <c r="H23" s="191">
        <v>26</v>
      </c>
      <c r="I23" s="191">
        <v>83</v>
      </c>
      <c r="J23" s="191">
        <v>17</v>
      </c>
      <c r="K23" s="191">
        <v>31</v>
      </c>
      <c r="L23" s="191">
        <v>18</v>
      </c>
      <c r="M23" s="191">
        <v>2</v>
      </c>
      <c r="N23" s="191">
        <v>14</v>
      </c>
      <c r="O23" s="191">
        <v>51</v>
      </c>
      <c r="P23" s="191">
        <v>49</v>
      </c>
      <c r="Q23" s="191">
        <v>0</v>
      </c>
      <c r="R23" s="191">
        <v>12</v>
      </c>
      <c r="S23" s="191">
        <v>0</v>
      </c>
      <c r="T23" s="191">
        <v>17</v>
      </c>
      <c r="U23" s="191">
        <v>18</v>
      </c>
      <c r="V23" s="191">
        <v>0</v>
      </c>
      <c r="W23" s="191">
        <v>0</v>
      </c>
      <c r="X23" s="191">
        <v>511</v>
      </c>
    </row>
    <row r="24" spans="1:24" x14ac:dyDescent="0.3">
      <c r="A24" s="40" t="s">
        <v>256</v>
      </c>
      <c r="B24" s="193">
        <v>273103</v>
      </c>
      <c r="C24" s="193">
        <v>3810</v>
      </c>
      <c r="D24" s="193">
        <v>2307</v>
      </c>
      <c r="E24" s="193">
        <v>98435</v>
      </c>
      <c r="F24" s="193">
        <v>230</v>
      </c>
      <c r="G24" s="193">
        <v>582</v>
      </c>
      <c r="H24" s="193">
        <v>23039</v>
      </c>
      <c r="I24" s="193">
        <v>46215</v>
      </c>
      <c r="J24" s="193">
        <v>15996</v>
      </c>
      <c r="K24" s="193">
        <v>28676</v>
      </c>
      <c r="L24" s="193">
        <v>5103</v>
      </c>
      <c r="M24" s="193">
        <v>967</v>
      </c>
      <c r="N24" s="193">
        <v>3036</v>
      </c>
      <c r="O24" s="193">
        <v>13363</v>
      </c>
      <c r="P24" s="193">
        <v>10969</v>
      </c>
      <c r="Q24" s="193">
        <v>49</v>
      </c>
      <c r="R24" s="193">
        <v>2271</v>
      </c>
      <c r="S24" s="193">
        <v>4537</v>
      </c>
      <c r="T24" s="193">
        <v>5543</v>
      </c>
      <c r="U24" s="193">
        <v>7361</v>
      </c>
      <c r="V24" s="193">
        <v>3</v>
      </c>
      <c r="W24" s="193">
        <v>2</v>
      </c>
      <c r="X24" s="193">
        <v>609</v>
      </c>
    </row>
    <row r="25" spans="1:24" x14ac:dyDescent="0.3">
      <c r="A25" s="253" t="s">
        <v>258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 x14ac:dyDescent="0.3">
      <c r="A26" s="2" t="s">
        <v>11</v>
      </c>
      <c r="B26" s="192">
        <v>1329615.69</v>
      </c>
      <c r="C26" s="192">
        <v>25301.42</v>
      </c>
      <c r="D26" s="192">
        <v>0</v>
      </c>
      <c r="E26" s="192">
        <v>22012.66</v>
      </c>
      <c r="F26" s="192">
        <v>7472.91</v>
      </c>
      <c r="G26" s="192">
        <v>288.42</v>
      </c>
      <c r="H26" s="192">
        <v>23112.07</v>
      </c>
      <c r="I26" s="192">
        <v>236521.93</v>
      </c>
      <c r="J26" s="192">
        <v>19832.39</v>
      </c>
      <c r="K26" s="192">
        <v>570272.42000000004</v>
      </c>
      <c r="L26" s="192">
        <v>17549.98</v>
      </c>
      <c r="M26" s="192">
        <v>1357.47</v>
      </c>
      <c r="N26" s="192">
        <v>46793.8</v>
      </c>
      <c r="O26" s="192">
        <v>53008.78</v>
      </c>
      <c r="P26" s="192">
        <v>51915.73</v>
      </c>
      <c r="Q26" s="192">
        <v>0</v>
      </c>
      <c r="R26" s="192">
        <v>66492.61</v>
      </c>
      <c r="S26" s="192">
        <v>8508.51</v>
      </c>
      <c r="T26" s="192">
        <v>127378.55</v>
      </c>
      <c r="U26" s="192">
        <v>51796.04</v>
      </c>
      <c r="V26" s="192">
        <v>0</v>
      </c>
      <c r="W26" s="192">
        <v>0</v>
      </c>
      <c r="X26" s="192">
        <v>0</v>
      </c>
    </row>
    <row r="27" spans="1:24" x14ac:dyDescent="0.3">
      <c r="A27" s="2" t="s">
        <v>12</v>
      </c>
      <c r="B27" s="192">
        <v>24839915.969999999</v>
      </c>
      <c r="C27" s="192">
        <v>637698.23</v>
      </c>
      <c r="D27" s="192">
        <v>1260</v>
      </c>
      <c r="E27" s="192">
        <v>3211348.06</v>
      </c>
      <c r="F27" s="192">
        <v>4320</v>
      </c>
      <c r="G27" s="192">
        <v>16110</v>
      </c>
      <c r="H27" s="192">
        <v>5605518.71</v>
      </c>
      <c r="I27" s="192">
        <v>4645190.25</v>
      </c>
      <c r="J27" s="192">
        <v>887397.97</v>
      </c>
      <c r="K27" s="192">
        <v>2241969.67</v>
      </c>
      <c r="L27" s="192">
        <v>592329.26</v>
      </c>
      <c r="M27" s="192">
        <v>373617.28</v>
      </c>
      <c r="N27" s="192">
        <v>135807.81</v>
      </c>
      <c r="O27" s="192">
        <v>2441316.2000000002</v>
      </c>
      <c r="P27" s="192">
        <v>1111789.1499999999</v>
      </c>
      <c r="Q27" s="192">
        <v>8966.7900000000009</v>
      </c>
      <c r="R27" s="192">
        <v>452876.49</v>
      </c>
      <c r="S27" s="192">
        <v>99524.06</v>
      </c>
      <c r="T27" s="192">
        <v>662081.43000000005</v>
      </c>
      <c r="U27" s="192">
        <v>1673811.61</v>
      </c>
      <c r="V27" s="192">
        <v>1260</v>
      </c>
      <c r="W27" s="192">
        <v>810</v>
      </c>
      <c r="X27" s="192">
        <v>34913</v>
      </c>
    </row>
    <row r="28" spans="1:24" x14ac:dyDescent="0.3">
      <c r="A28" s="2" t="s">
        <v>13</v>
      </c>
      <c r="B28" s="192">
        <v>14373300.439999999</v>
      </c>
      <c r="C28" s="192">
        <v>309476.36</v>
      </c>
      <c r="D28" s="192">
        <v>1295.3399999999999</v>
      </c>
      <c r="E28" s="192">
        <v>4342040.1100000003</v>
      </c>
      <c r="F28" s="192">
        <v>38086.61</v>
      </c>
      <c r="G28" s="192">
        <v>21903.119999999999</v>
      </c>
      <c r="H28" s="192">
        <v>431494.06</v>
      </c>
      <c r="I28" s="192">
        <v>2927685.19</v>
      </c>
      <c r="J28" s="192">
        <v>622686.14</v>
      </c>
      <c r="K28" s="192">
        <v>2523114.9500000002</v>
      </c>
      <c r="L28" s="192">
        <v>318797.90000000002</v>
      </c>
      <c r="M28" s="192">
        <v>28296.15</v>
      </c>
      <c r="N28" s="192">
        <v>315537.25</v>
      </c>
      <c r="O28" s="192">
        <v>795681.33</v>
      </c>
      <c r="P28" s="192">
        <v>909514.6</v>
      </c>
      <c r="Q28" s="192">
        <v>709.52</v>
      </c>
      <c r="R28" s="192">
        <v>188910.76</v>
      </c>
      <c r="S28" s="192">
        <v>120616.35</v>
      </c>
      <c r="T28" s="192">
        <v>263623.89</v>
      </c>
      <c r="U28" s="192">
        <v>211429.81</v>
      </c>
      <c r="V28" s="192">
        <v>0</v>
      </c>
      <c r="W28" s="192">
        <v>0</v>
      </c>
      <c r="X28" s="192">
        <v>2401</v>
      </c>
    </row>
    <row r="29" spans="1:24" x14ac:dyDescent="0.3">
      <c r="A29" s="2" t="s">
        <v>14</v>
      </c>
      <c r="B29" s="192">
        <v>63067450.960000001</v>
      </c>
      <c r="C29" s="192">
        <v>1002342.67</v>
      </c>
      <c r="D29" s="192">
        <v>642672.96</v>
      </c>
      <c r="E29" s="192">
        <v>17978104.579999998</v>
      </c>
      <c r="F29" s="192">
        <v>7372.99</v>
      </c>
      <c r="G29" s="192">
        <v>138354.54</v>
      </c>
      <c r="H29" s="192">
        <v>5446973.4199999999</v>
      </c>
      <c r="I29" s="192">
        <v>12013509.49</v>
      </c>
      <c r="J29" s="192">
        <v>3630612</v>
      </c>
      <c r="K29" s="192">
        <v>9895797.8200000003</v>
      </c>
      <c r="L29" s="192">
        <v>1277169.3999999999</v>
      </c>
      <c r="M29" s="192">
        <v>77252.56</v>
      </c>
      <c r="N29" s="192">
        <v>914125.28</v>
      </c>
      <c r="O29" s="192">
        <v>3004565.18</v>
      </c>
      <c r="P29" s="192">
        <v>2585157.98</v>
      </c>
      <c r="Q29" s="192">
        <v>11565.38</v>
      </c>
      <c r="R29" s="192">
        <v>263373.18</v>
      </c>
      <c r="S29" s="192">
        <v>1554695.7</v>
      </c>
      <c r="T29" s="192">
        <v>1640097.23</v>
      </c>
      <c r="U29" s="192">
        <v>976154.6</v>
      </c>
      <c r="V29" s="192">
        <v>0</v>
      </c>
      <c r="W29" s="192">
        <v>324.48</v>
      </c>
      <c r="X29" s="192">
        <v>7229.52</v>
      </c>
    </row>
    <row r="30" spans="1:24" x14ac:dyDescent="0.3">
      <c r="A30" s="2" t="s">
        <v>15</v>
      </c>
      <c r="B30" s="192">
        <v>2453555.09</v>
      </c>
      <c r="C30" s="192">
        <v>59716.11</v>
      </c>
      <c r="D30" s="192">
        <v>630</v>
      </c>
      <c r="E30" s="192">
        <v>239014.5</v>
      </c>
      <c r="F30" s="192">
        <v>315</v>
      </c>
      <c r="G30" s="192">
        <v>630</v>
      </c>
      <c r="H30" s="192">
        <v>680048.9</v>
      </c>
      <c r="I30" s="192">
        <v>311353.3</v>
      </c>
      <c r="J30" s="192">
        <v>93557.14</v>
      </c>
      <c r="K30" s="192">
        <v>81675.8</v>
      </c>
      <c r="L30" s="192">
        <v>63318.13</v>
      </c>
      <c r="M30" s="192">
        <v>27049.09</v>
      </c>
      <c r="N30" s="192">
        <v>13130</v>
      </c>
      <c r="O30" s="192">
        <v>231037.89</v>
      </c>
      <c r="P30" s="192">
        <v>138371.13</v>
      </c>
      <c r="Q30" s="192">
        <v>630</v>
      </c>
      <c r="R30" s="192">
        <v>55822.84</v>
      </c>
      <c r="S30" s="192">
        <v>4908.3999999999996</v>
      </c>
      <c r="T30" s="192">
        <v>137146.95000000001</v>
      </c>
      <c r="U30" s="192">
        <v>309054.15000000002</v>
      </c>
      <c r="V30" s="192">
        <v>315</v>
      </c>
      <c r="W30" s="192">
        <v>0</v>
      </c>
      <c r="X30" s="192">
        <v>5830.76</v>
      </c>
    </row>
    <row r="31" spans="1:24" x14ac:dyDescent="0.3">
      <c r="A31" s="2" t="s">
        <v>16</v>
      </c>
      <c r="B31" s="192">
        <v>269180.88</v>
      </c>
      <c r="C31" s="192">
        <v>1260</v>
      </c>
      <c r="D31" s="192">
        <v>0</v>
      </c>
      <c r="E31" s="192">
        <v>8671.2800000000007</v>
      </c>
      <c r="F31" s="192">
        <v>315</v>
      </c>
      <c r="G31" s="192">
        <v>0</v>
      </c>
      <c r="H31" s="192">
        <v>8154.15</v>
      </c>
      <c r="I31" s="192">
        <v>25211.75</v>
      </c>
      <c r="J31" s="192">
        <v>5355</v>
      </c>
      <c r="K31" s="192">
        <v>9564.81</v>
      </c>
      <c r="L31" s="192">
        <v>5595.18</v>
      </c>
      <c r="M31" s="192">
        <v>499.9</v>
      </c>
      <c r="N31" s="192">
        <v>4263.3</v>
      </c>
      <c r="O31" s="192">
        <v>15925.57</v>
      </c>
      <c r="P31" s="192">
        <v>14770.17</v>
      </c>
      <c r="Q31" s="192">
        <v>0</v>
      </c>
      <c r="R31" s="192">
        <v>3693.4</v>
      </c>
      <c r="S31" s="192">
        <v>0</v>
      </c>
      <c r="T31" s="192">
        <v>5073.78</v>
      </c>
      <c r="U31" s="192">
        <v>5053.8599999999997</v>
      </c>
      <c r="V31" s="192">
        <v>0</v>
      </c>
      <c r="W31" s="192">
        <v>0</v>
      </c>
      <c r="X31" s="192">
        <v>155773.73000000001</v>
      </c>
    </row>
    <row r="32" spans="1:24" x14ac:dyDescent="0.3">
      <c r="A32" s="40" t="s">
        <v>256</v>
      </c>
      <c r="B32" s="194">
        <v>106333019.03</v>
      </c>
      <c r="C32" s="194">
        <v>2035794.79</v>
      </c>
      <c r="D32" s="194">
        <v>645858.30000000005</v>
      </c>
      <c r="E32" s="194">
        <v>25801191.190000001</v>
      </c>
      <c r="F32" s="194">
        <v>57882.51</v>
      </c>
      <c r="G32" s="194">
        <v>177286.08</v>
      </c>
      <c r="H32" s="194">
        <v>12195301.310000001</v>
      </c>
      <c r="I32" s="194">
        <v>20159471.91</v>
      </c>
      <c r="J32" s="194">
        <v>5259440.6399999997</v>
      </c>
      <c r="K32" s="194">
        <v>15322395.470000001</v>
      </c>
      <c r="L32" s="194">
        <v>2274759.85</v>
      </c>
      <c r="M32" s="194">
        <v>508072.45</v>
      </c>
      <c r="N32" s="194">
        <v>1429657.44</v>
      </c>
      <c r="O32" s="194">
        <v>6541534.9500000002</v>
      </c>
      <c r="P32" s="194">
        <v>4811518.76</v>
      </c>
      <c r="Q32" s="194">
        <v>21871.69</v>
      </c>
      <c r="R32" s="194">
        <v>1031169.28</v>
      </c>
      <c r="S32" s="194">
        <v>1788253.02</v>
      </c>
      <c r="T32" s="194">
        <v>2835401.83</v>
      </c>
      <c r="U32" s="194">
        <v>3227300.07</v>
      </c>
      <c r="V32" s="194">
        <v>1575</v>
      </c>
      <c r="W32" s="194">
        <v>1134.48</v>
      </c>
      <c r="X32" s="194">
        <v>206148.01</v>
      </c>
    </row>
    <row r="34" spans="1:3" x14ac:dyDescent="0.3">
      <c r="A34" s="231" t="str">
        <f>HYPERLINK("#'Vysvetlivky'!A15", "Vysvetlivky k sekciám SK-NACE")</f>
        <v>Vysvetlivky k sekciám SK-NACE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  <c r="C35" s="232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42578125" defaultRowHeight="13.2" x14ac:dyDescent="0.3"/>
  <cols>
    <col min="1" max="1" width="10.7109375" customWidth="1"/>
    <col min="2" max="24" width="15.7109375" customWidth="1"/>
  </cols>
  <sheetData>
    <row r="2" spans="1:24" ht="15.6" x14ac:dyDescent="0.3">
      <c r="A2" s="226" t="s">
        <v>266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4" x14ac:dyDescent="0.3">
      <c r="A3" s="252" t="s">
        <v>274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</row>
    <row r="5" spans="1:24" x14ac:dyDescent="0.3">
      <c r="A5" s="230" t="s">
        <v>2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</row>
    <row r="7" spans="1:24" x14ac:dyDescent="0.3">
      <c r="A7" s="235" t="s">
        <v>4</v>
      </c>
      <c r="B7" s="235" t="s">
        <v>248</v>
      </c>
      <c r="C7" s="237" t="s">
        <v>275</v>
      </c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</row>
    <row r="8" spans="1:24" x14ac:dyDescent="0.3">
      <c r="A8" s="235"/>
      <c r="B8" s="235"/>
      <c r="C8" s="1" t="s">
        <v>276</v>
      </c>
      <c r="D8" s="1" t="s">
        <v>277</v>
      </c>
      <c r="E8" s="1" t="s">
        <v>278</v>
      </c>
      <c r="F8" s="1" t="s">
        <v>279</v>
      </c>
      <c r="G8" s="1" t="s">
        <v>280</v>
      </c>
      <c r="H8" s="1" t="s">
        <v>281</v>
      </c>
      <c r="I8" s="1" t="s">
        <v>282</v>
      </c>
      <c r="J8" s="1" t="s">
        <v>283</v>
      </c>
      <c r="K8" s="1" t="s">
        <v>284</v>
      </c>
      <c r="L8" s="1" t="s">
        <v>285</v>
      </c>
      <c r="M8" s="1" t="s">
        <v>286</v>
      </c>
      <c r="N8" s="1" t="s">
        <v>287</v>
      </c>
      <c r="O8" s="1" t="s">
        <v>288</v>
      </c>
      <c r="P8" s="1" t="s">
        <v>289</v>
      </c>
      <c r="Q8" s="1" t="s">
        <v>290</v>
      </c>
      <c r="R8" s="1" t="s">
        <v>291</v>
      </c>
      <c r="S8" s="1" t="s">
        <v>292</v>
      </c>
      <c r="T8" s="1" t="s">
        <v>293</v>
      </c>
      <c r="U8" s="1" t="s">
        <v>294</v>
      </c>
      <c r="V8" s="1" t="s">
        <v>295</v>
      </c>
      <c r="W8" s="1" t="s">
        <v>296</v>
      </c>
      <c r="X8" s="1" t="s">
        <v>297</v>
      </c>
    </row>
    <row r="9" spans="1:24" x14ac:dyDescent="0.3">
      <c r="A9" s="253" t="s">
        <v>255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</row>
    <row r="10" spans="1:24" x14ac:dyDescent="0.3">
      <c r="A10" s="2" t="s">
        <v>11</v>
      </c>
      <c r="B10" s="195">
        <v>1028</v>
      </c>
      <c r="C10" s="195">
        <v>17</v>
      </c>
      <c r="D10" s="195">
        <v>2</v>
      </c>
      <c r="E10" s="195">
        <v>43</v>
      </c>
      <c r="F10" s="195">
        <v>3</v>
      </c>
      <c r="G10" s="195">
        <v>0</v>
      </c>
      <c r="H10" s="195">
        <v>23</v>
      </c>
      <c r="I10" s="195">
        <v>190</v>
      </c>
      <c r="J10" s="195">
        <v>21</v>
      </c>
      <c r="K10" s="195">
        <v>408</v>
      </c>
      <c r="L10" s="195">
        <v>13</v>
      </c>
      <c r="M10" s="195">
        <v>1</v>
      </c>
      <c r="N10" s="195">
        <v>27</v>
      </c>
      <c r="O10" s="195">
        <v>33</v>
      </c>
      <c r="P10" s="195">
        <v>33</v>
      </c>
      <c r="Q10" s="195">
        <v>0</v>
      </c>
      <c r="R10" s="195">
        <v>43</v>
      </c>
      <c r="S10" s="195">
        <v>11</v>
      </c>
      <c r="T10" s="195">
        <v>102</v>
      </c>
      <c r="U10" s="195">
        <v>58</v>
      </c>
      <c r="V10" s="195">
        <v>0</v>
      </c>
      <c r="W10" s="195">
        <v>0</v>
      </c>
      <c r="X10" s="195">
        <v>0</v>
      </c>
    </row>
    <row r="11" spans="1:24" x14ac:dyDescent="0.3">
      <c r="A11" s="2" t="s">
        <v>12</v>
      </c>
      <c r="B11" s="195">
        <v>45684</v>
      </c>
      <c r="C11" s="195">
        <v>1103</v>
      </c>
      <c r="D11" s="195">
        <v>4</v>
      </c>
      <c r="E11" s="195">
        <v>5965</v>
      </c>
      <c r="F11" s="195">
        <v>7</v>
      </c>
      <c r="G11" s="195">
        <v>30</v>
      </c>
      <c r="H11" s="195">
        <v>9649</v>
      </c>
      <c r="I11" s="195">
        <v>8928</v>
      </c>
      <c r="J11" s="195">
        <v>1572</v>
      </c>
      <c r="K11" s="195">
        <v>4266</v>
      </c>
      <c r="L11" s="195">
        <v>1069</v>
      </c>
      <c r="M11" s="195">
        <v>723</v>
      </c>
      <c r="N11" s="195">
        <v>235</v>
      </c>
      <c r="O11" s="195">
        <v>4502</v>
      </c>
      <c r="P11" s="195">
        <v>1867</v>
      </c>
      <c r="Q11" s="195">
        <v>22</v>
      </c>
      <c r="R11" s="195">
        <v>852</v>
      </c>
      <c r="S11" s="195">
        <v>236</v>
      </c>
      <c r="T11" s="195">
        <v>1096</v>
      </c>
      <c r="U11" s="195">
        <v>3491</v>
      </c>
      <c r="V11" s="195">
        <v>3</v>
      </c>
      <c r="W11" s="195">
        <v>1</v>
      </c>
      <c r="X11" s="195">
        <v>63</v>
      </c>
    </row>
    <row r="12" spans="1:24" x14ac:dyDescent="0.3">
      <c r="A12" s="2" t="s">
        <v>13</v>
      </c>
      <c r="B12" s="195">
        <v>5124</v>
      </c>
      <c r="C12" s="195">
        <v>76</v>
      </c>
      <c r="D12" s="195">
        <v>0</v>
      </c>
      <c r="E12" s="195">
        <v>551</v>
      </c>
      <c r="F12" s="195">
        <v>7</v>
      </c>
      <c r="G12" s="195">
        <v>16</v>
      </c>
      <c r="H12" s="195">
        <v>295</v>
      </c>
      <c r="I12" s="195">
        <v>1196</v>
      </c>
      <c r="J12" s="195">
        <v>195</v>
      </c>
      <c r="K12" s="195">
        <v>1104</v>
      </c>
      <c r="L12" s="195">
        <v>130</v>
      </c>
      <c r="M12" s="195">
        <v>21</v>
      </c>
      <c r="N12" s="195">
        <v>125</v>
      </c>
      <c r="O12" s="195">
        <v>532</v>
      </c>
      <c r="P12" s="195">
        <v>342</v>
      </c>
      <c r="Q12" s="195">
        <v>2</v>
      </c>
      <c r="R12" s="195">
        <v>113</v>
      </c>
      <c r="S12" s="195">
        <v>79</v>
      </c>
      <c r="T12" s="195">
        <v>149</v>
      </c>
      <c r="U12" s="195">
        <v>184</v>
      </c>
      <c r="V12" s="195">
        <v>0</v>
      </c>
      <c r="W12" s="195">
        <v>0</v>
      </c>
      <c r="X12" s="195">
        <v>7</v>
      </c>
    </row>
    <row r="13" spans="1:24" x14ac:dyDescent="0.3">
      <c r="A13" s="2" t="s">
        <v>14</v>
      </c>
      <c r="B13" s="195">
        <v>18586</v>
      </c>
      <c r="C13" s="195">
        <v>264</v>
      </c>
      <c r="D13" s="195">
        <v>11</v>
      </c>
      <c r="E13" s="195">
        <v>2115</v>
      </c>
      <c r="F13" s="195">
        <v>3</v>
      </c>
      <c r="G13" s="195">
        <v>57</v>
      </c>
      <c r="H13" s="195">
        <v>1485</v>
      </c>
      <c r="I13" s="195">
        <v>4875</v>
      </c>
      <c r="J13" s="195">
        <v>742</v>
      </c>
      <c r="K13" s="195">
        <v>3474</v>
      </c>
      <c r="L13" s="195">
        <v>500</v>
      </c>
      <c r="M13" s="195">
        <v>79</v>
      </c>
      <c r="N13" s="195">
        <v>350</v>
      </c>
      <c r="O13" s="195">
        <v>1821</v>
      </c>
      <c r="P13" s="195">
        <v>1026</v>
      </c>
      <c r="Q13" s="195">
        <v>9</v>
      </c>
      <c r="R13" s="195">
        <v>228</v>
      </c>
      <c r="S13" s="195">
        <v>456</v>
      </c>
      <c r="T13" s="195">
        <v>410</v>
      </c>
      <c r="U13" s="195">
        <v>672</v>
      </c>
      <c r="V13" s="195">
        <v>0</v>
      </c>
      <c r="W13" s="195">
        <v>1</v>
      </c>
      <c r="X13" s="195">
        <v>8</v>
      </c>
    </row>
    <row r="14" spans="1:24" x14ac:dyDescent="0.3">
      <c r="A14" s="2" t="s">
        <v>15</v>
      </c>
      <c r="B14" s="195">
        <v>10814</v>
      </c>
      <c r="C14" s="195">
        <v>230</v>
      </c>
      <c r="D14" s="195">
        <v>2</v>
      </c>
      <c r="E14" s="195">
        <v>1004</v>
      </c>
      <c r="F14" s="195">
        <v>2</v>
      </c>
      <c r="G14" s="195">
        <v>4</v>
      </c>
      <c r="H14" s="195">
        <v>2798</v>
      </c>
      <c r="I14" s="195">
        <v>1413</v>
      </c>
      <c r="J14" s="195">
        <v>405</v>
      </c>
      <c r="K14" s="195">
        <v>387</v>
      </c>
      <c r="L14" s="195">
        <v>253</v>
      </c>
      <c r="M14" s="195">
        <v>102</v>
      </c>
      <c r="N14" s="195">
        <v>59</v>
      </c>
      <c r="O14" s="195">
        <v>939</v>
      </c>
      <c r="P14" s="195">
        <v>573</v>
      </c>
      <c r="Q14" s="195">
        <v>2</v>
      </c>
      <c r="R14" s="195">
        <v>244</v>
      </c>
      <c r="S14" s="195">
        <v>20</v>
      </c>
      <c r="T14" s="195">
        <v>567</v>
      </c>
      <c r="U14" s="195">
        <v>1783</v>
      </c>
      <c r="V14" s="195">
        <v>2</v>
      </c>
      <c r="W14" s="195">
        <v>0</v>
      </c>
      <c r="X14" s="195">
        <v>25</v>
      </c>
    </row>
    <row r="15" spans="1:24" x14ac:dyDescent="0.3">
      <c r="A15" s="2" t="s">
        <v>16</v>
      </c>
      <c r="B15" s="195">
        <v>1115</v>
      </c>
      <c r="C15" s="195">
        <v>5</v>
      </c>
      <c r="D15" s="195">
        <v>0</v>
      </c>
      <c r="E15" s="195">
        <v>34</v>
      </c>
      <c r="F15" s="195">
        <v>1</v>
      </c>
      <c r="G15" s="195">
        <v>0</v>
      </c>
      <c r="H15" s="195">
        <v>35</v>
      </c>
      <c r="I15" s="195">
        <v>98</v>
      </c>
      <c r="J15" s="195">
        <v>19</v>
      </c>
      <c r="K15" s="195">
        <v>39</v>
      </c>
      <c r="L15" s="195">
        <v>19</v>
      </c>
      <c r="M15" s="195">
        <v>1</v>
      </c>
      <c r="N15" s="195">
        <v>18</v>
      </c>
      <c r="O15" s="195">
        <v>60</v>
      </c>
      <c r="P15" s="195">
        <v>55</v>
      </c>
      <c r="Q15" s="195">
        <v>0</v>
      </c>
      <c r="R15" s="195">
        <v>13</v>
      </c>
      <c r="S15" s="195">
        <v>2</v>
      </c>
      <c r="T15" s="195">
        <v>18</v>
      </c>
      <c r="U15" s="195">
        <v>24</v>
      </c>
      <c r="V15" s="195">
        <v>0</v>
      </c>
      <c r="W15" s="195">
        <v>0</v>
      </c>
      <c r="X15" s="195">
        <v>674</v>
      </c>
    </row>
    <row r="16" spans="1:24" x14ac:dyDescent="0.3">
      <c r="A16" s="40" t="s">
        <v>256</v>
      </c>
      <c r="B16" s="197">
        <v>82351</v>
      </c>
      <c r="C16" s="197">
        <v>1695</v>
      </c>
      <c r="D16" s="197">
        <v>19</v>
      </c>
      <c r="E16" s="197">
        <v>9712</v>
      </c>
      <c r="F16" s="197">
        <v>23</v>
      </c>
      <c r="G16" s="197">
        <v>107</v>
      </c>
      <c r="H16" s="197">
        <v>14285</v>
      </c>
      <c r="I16" s="197">
        <v>16700</v>
      </c>
      <c r="J16" s="197">
        <v>2954</v>
      </c>
      <c r="K16" s="197">
        <v>9678</v>
      </c>
      <c r="L16" s="197">
        <v>1984</v>
      </c>
      <c r="M16" s="197">
        <v>927</v>
      </c>
      <c r="N16" s="197">
        <v>814</v>
      </c>
      <c r="O16" s="197">
        <v>7887</v>
      </c>
      <c r="P16" s="197">
        <v>3896</v>
      </c>
      <c r="Q16" s="197">
        <v>35</v>
      </c>
      <c r="R16" s="197">
        <v>1493</v>
      </c>
      <c r="S16" s="197">
        <v>804</v>
      </c>
      <c r="T16" s="197">
        <v>2342</v>
      </c>
      <c r="U16" s="197">
        <v>6212</v>
      </c>
      <c r="V16" s="197">
        <v>5</v>
      </c>
      <c r="W16" s="197">
        <v>2</v>
      </c>
      <c r="X16" s="197">
        <v>777</v>
      </c>
    </row>
    <row r="17" spans="1:24" x14ac:dyDescent="0.3">
      <c r="A17" s="253" t="s">
        <v>257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</row>
    <row r="18" spans="1:24" x14ac:dyDescent="0.3">
      <c r="A18" s="2" t="s">
        <v>11</v>
      </c>
      <c r="B18" s="195">
        <v>5527</v>
      </c>
      <c r="C18" s="195">
        <v>82</v>
      </c>
      <c r="D18" s="195">
        <v>1960</v>
      </c>
      <c r="E18" s="195">
        <v>113</v>
      </c>
      <c r="F18" s="195">
        <v>14</v>
      </c>
      <c r="G18" s="195">
        <v>0</v>
      </c>
      <c r="H18" s="195">
        <v>70</v>
      </c>
      <c r="I18" s="195">
        <v>536</v>
      </c>
      <c r="J18" s="195">
        <v>47</v>
      </c>
      <c r="K18" s="195">
        <v>1527</v>
      </c>
      <c r="L18" s="195">
        <v>62</v>
      </c>
      <c r="M18" s="195">
        <v>1</v>
      </c>
      <c r="N18" s="195">
        <v>113</v>
      </c>
      <c r="O18" s="195">
        <v>127</v>
      </c>
      <c r="P18" s="195">
        <v>111</v>
      </c>
      <c r="Q18" s="195">
        <v>0</v>
      </c>
      <c r="R18" s="195">
        <v>191</v>
      </c>
      <c r="S18" s="195">
        <v>32</v>
      </c>
      <c r="T18" s="195">
        <v>414</v>
      </c>
      <c r="U18" s="195">
        <v>127</v>
      </c>
      <c r="V18" s="195">
        <v>0</v>
      </c>
      <c r="W18" s="195">
        <v>0</v>
      </c>
      <c r="X18" s="195">
        <v>0</v>
      </c>
    </row>
    <row r="19" spans="1:24" x14ac:dyDescent="0.3">
      <c r="A19" s="2" t="s">
        <v>12</v>
      </c>
      <c r="B19" s="195">
        <v>45563</v>
      </c>
      <c r="C19" s="195">
        <v>1101</v>
      </c>
      <c r="D19" s="195">
        <v>4</v>
      </c>
      <c r="E19" s="195">
        <v>5951</v>
      </c>
      <c r="F19" s="195">
        <v>7</v>
      </c>
      <c r="G19" s="195">
        <v>30</v>
      </c>
      <c r="H19" s="195">
        <v>9629</v>
      </c>
      <c r="I19" s="195">
        <v>8904</v>
      </c>
      <c r="J19" s="195">
        <v>1568</v>
      </c>
      <c r="K19" s="195">
        <v>4254</v>
      </c>
      <c r="L19" s="195">
        <v>1068</v>
      </c>
      <c r="M19" s="195">
        <v>721</v>
      </c>
      <c r="N19" s="195">
        <v>235</v>
      </c>
      <c r="O19" s="195">
        <v>4491</v>
      </c>
      <c r="P19" s="195">
        <v>1860</v>
      </c>
      <c r="Q19" s="195">
        <v>22</v>
      </c>
      <c r="R19" s="195">
        <v>849</v>
      </c>
      <c r="S19" s="195">
        <v>235</v>
      </c>
      <c r="T19" s="195">
        <v>1090</v>
      </c>
      <c r="U19" s="195">
        <v>3477</v>
      </c>
      <c r="V19" s="195">
        <v>3</v>
      </c>
      <c r="W19" s="195">
        <v>1</v>
      </c>
      <c r="X19" s="195">
        <v>63</v>
      </c>
    </row>
    <row r="20" spans="1:24" x14ac:dyDescent="0.3">
      <c r="A20" s="2" t="s">
        <v>13</v>
      </c>
      <c r="B20" s="195">
        <v>74077</v>
      </c>
      <c r="C20" s="195">
        <v>366</v>
      </c>
      <c r="D20" s="195">
        <v>0</v>
      </c>
      <c r="E20" s="195">
        <v>40282</v>
      </c>
      <c r="F20" s="195">
        <v>156</v>
      </c>
      <c r="G20" s="195">
        <v>1535</v>
      </c>
      <c r="H20" s="195">
        <v>1126</v>
      </c>
      <c r="I20" s="195">
        <v>8358</v>
      </c>
      <c r="J20" s="195">
        <v>5878</v>
      </c>
      <c r="K20" s="195">
        <v>6154</v>
      </c>
      <c r="L20" s="195">
        <v>962</v>
      </c>
      <c r="M20" s="195">
        <v>60</v>
      </c>
      <c r="N20" s="195">
        <v>811</v>
      </c>
      <c r="O20" s="195">
        <v>2714</v>
      </c>
      <c r="P20" s="195">
        <v>3270</v>
      </c>
      <c r="Q20" s="195">
        <v>4</v>
      </c>
      <c r="R20" s="195">
        <v>598</v>
      </c>
      <c r="S20" s="195">
        <v>311</v>
      </c>
      <c r="T20" s="195">
        <v>899</v>
      </c>
      <c r="U20" s="195">
        <v>574</v>
      </c>
      <c r="V20" s="195">
        <v>0</v>
      </c>
      <c r="W20" s="195">
        <v>0</v>
      </c>
      <c r="X20" s="195">
        <v>19</v>
      </c>
    </row>
    <row r="21" spans="1:24" x14ac:dyDescent="0.3">
      <c r="A21" s="2" t="s">
        <v>14</v>
      </c>
      <c r="B21" s="195">
        <v>136859</v>
      </c>
      <c r="C21" s="195">
        <v>2490</v>
      </c>
      <c r="D21" s="195">
        <v>67</v>
      </c>
      <c r="E21" s="195">
        <v>40201</v>
      </c>
      <c r="F21" s="195">
        <v>11</v>
      </c>
      <c r="G21" s="195">
        <v>496</v>
      </c>
      <c r="H21" s="195">
        <v>10301</v>
      </c>
      <c r="I21" s="195">
        <v>28679</v>
      </c>
      <c r="J21" s="195">
        <v>8206</v>
      </c>
      <c r="K21" s="195">
        <v>17930</v>
      </c>
      <c r="L21" s="195">
        <v>3008</v>
      </c>
      <c r="M21" s="195">
        <v>255</v>
      </c>
      <c r="N21" s="195">
        <v>1859</v>
      </c>
      <c r="O21" s="195">
        <v>7174</v>
      </c>
      <c r="P21" s="195">
        <v>6084</v>
      </c>
      <c r="Q21" s="195">
        <v>32</v>
      </c>
      <c r="R21" s="195">
        <v>703</v>
      </c>
      <c r="S21" s="195">
        <v>4330</v>
      </c>
      <c r="T21" s="195">
        <v>2609</v>
      </c>
      <c r="U21" s="195">
        <v>2392</v>
      </c>
      <c r="V21" s="195">
        <v>0</v>
      </c>
      <c r="W21" s="195">
        <v>1</v>
      </c>
      <c r="X21" s="195">
        <v>31</v>
      </c>
    </row>
    <row r="22" spans="1:24" x14ac:dyDescent="0.3">
      <c r="A22" s="2" t="s">
        <v>15</v>
      </c>
      <c r="B22" s="195">
        <v>10802</v>
      </c>
      <c r="C22" s="195">
        <v>230</v>
      </c>
      <c r="D22" s="195">
        <v>2</v>
      </c>
      <c r="E22" s="195">
        <v>1004</v>
      </c>
      <c r="F22" s="195">
        <v>2</v>
      </c>
      <c r="G22" s="195">
        <v>4</v>
      </c>
      <c r="H22" s="195">
        <v>2796</v>
      </c>
      <c r="I22" s="195">
        <v>1412</v>
      </c>
      <c r="J22" s="195">
        <v>405</v>
      </c>
      <c r="K22" s="195">
        <v>386</v>
      </c>
      <c r="L22" s="195">
        <v>253</v>
      </c>
      <c r="M22" s="195">
        <v>102</v>
      </c>
      <c r="N22" s="195">
        <v>59</v>
      </c>
      <c r="O22" s="195">
        <v>937</v>
      </c>
      <c r="P22" s="195">
        <v>572</v>
      </c>
      <c r="Q22" s="195">
        <v>2</v>
      </c>
      <c r="R22" s="195">
        <v>243</v>
      </c>
      <c r="S22" s="195">
        <v>20</v>
      </c>
      <c r="T22" s="195">
        <v>566</v>
      </c>
      <c r="U22" s="195">
        <v>1780</v>
      </c>
      <c r="V22" s="195">
        <v>2</v>
      </c>
      <c r="W22" s="195">
        <v>0</v>
      </c>
      <c r="X22" s="195">
        <v>25</v>
      </c>
    </row>
    <row r="23" spans="1:24" x14ac:dyDescent="0.3">
      <c r="A23" s="2" t="s">
        <v>16</v>
      </c>
      <c r="B23" s="195">
        <v>1115</v>
      </c>
      <c r="C23" s="195">
        <v>5</v>
      </c>
      <c r="D23" s="195">
        <v>0</v>
      </c>
      <c r="E23" s="195">
        <v>34</v>
      </c>
      <c r="F23" s="195">
        <v>1</v>
      </c>
      <c r="G23" s="195">
        <v>0</v>
      </c>
      <c r="H23" s="195">
        <v>35</v>
      </c>
      <c r="I23" s="195">
        <v>98</v>
      </c>
      <c r="J23" s="195">
        <v>19</v>
      </c>
      <c r="K23" s="195">
        <v>39</v>
      </c>
      <c r="L23" s="195">
        <v>19</v>
      </c>
      <c r="M23" s="195">
        <v>1</v>
      </c>
      <c r="N23" s="195">
        <v>18</v>
      </c>
      <c r="O23" s="195">
        <v>60</v>
      </c>
      <c r="P23" s="195">
        <v>55</v>
      </c>
      <c r="Q23" s="195">
        <v>0</v>
      </c>
      <c r="R23" s="195">
        <v>13</v>
      </c>
      <c r="S23" s="195">
        <v>2</v>
      </c>
      <c r="T23" s="195">
        <v>18</v>
      </c>
      <c r="U23" s="195">
        <v>24</v>
      </c>
      <c r="V23" s="195">
        <v>0</v>
      </c>
      <c r="W23" s="195">
        <v>0</v>
      </c>
      <c r="X23" s="195">
        <v>674</v>
      </c>
    </row>
    <row r="24" spans="1:24" x14ac:dyDescent="0.3">
      <c r="A24" s="40" t="s">
        <v>256</v>
      </c>
      <c r="B24" s="197">
        <v>273943</v>
      </c>
      <c r="C24" s="197">
        <v>4274</v>
      </c>
      <c r="D24" s="197">
        <v>2033</v>
      </c>
      <c r="E24" s="197">
        <v>87585</v>
      </c>
      <c r="F24" s="197">
        <v>191</v>
      </c>
      <c r="G24" s="197">
        <v>2065</v>
      </c>
      <c r="H24" s="197">
        <v>23957</v>
      </c>
      <c r="I24" s="197">
        <v>47987</v>
      </c>
      <c r="J24" s="197">
        <v>16123</v>
      </c>
      <c r="K24" s="197">
        <v>30290</v>
      </c>
      <c r="L24" s="197">
        <v>5372</v>
      </c>
      <c r="M24" s="197">
        <v>1140</v>
      </c>
      <c r="N24" s="197">
        <v>3095</v>
      </c>
      <c r="O24" s="197">
        <v>15503</v>
      </c>
      <c r="P24" s="197">
        <v>11952</v>
      </c>
      <c r="Q24" s="197">
        <v>60</v>
      </c>
      <c r="R24" s="197">
        <v>2597</v>
      </c>
      <c r="S24" s="197">
        <v>4930</v>
      </c>
      <c r="T24" s="197">
        <v>5596</v>
      </c>
      <c r="U24" s="197">
        <v>8374</v>
      </c>
      <c r="V24" s="197">
        <v>5</v>
      </c>
      <c r="W24" s="197">
        <v>2</v>
      </c>
      <c r="X24" s="197">
        <v>812</v>
      </c>
    </row>
    <row r="25" spans="1:24" x14ac:dyDescent="0.3">
      <c r="A25" s="253" t="s">
        <v>258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 x14ac:dyDescent="0.3">
      <c r="A26" s="2" t="s">
        <v>11</v>
      </c>
      <c r="B26" s="196">
        <v>1879550.23</v>
      </c>
      <c r="C26" s="196">
        <v>38700.410000000003</v>
      </c>
      <c r="D26" s="196">
        <v>24819.56</v>
      </c>
      <c r="E26" s="196">
        <v>46284.01</v>
      </c>
      <c r="F26" s="196">
        <v>11531.95</v>
      </c>
      <c r="G26" s="196">
        <v>0</v>
      </c>
      <c r="H26" s="196">
        <v>44230.28</v>
      </c>
      <c r="I26" s="196">
        <v>243545.35</v>
      </c>
      <c r="J26" s="196">
        <v>26525.53</v>
      </c>
      <c r="K26" s="196">
        <v>810078.76</v>
      </c>
      <c r="L26" s="196">
        <v>38664.86</v>
      </c>
      <c r="M26" s="196">
        <v>603.16999999999996</v>
      </c>
      <c r="N26" s="196">
        <v>76861.86</v>
      </c>
      <c r="O26" s="196">
        <v>69370.77</v>
      </c>
      <c r="P26" s="196">
        <v>66319.23</v>
      </c>
      <c r="Q26" s="196">
        <v>0</v>
      </c>
      <c r="R26" s="196">
        <v>82467.8</v>
      </c>
      <c r="S26" s="196">
        <v>12146.73</v>
      </c>
      <c r="T26" s="196">
        <v>220393.12</v>
      </c>
      <c r="U26" s="196">
        <v>67006.84</v>
      </c>
      <c r="V26" s="196">
        <v>0</v>
      </c>
      <c r="W26" s="196">
        <v>0</v>
      </c>
      <c r="X26" s="196">
        <v>0</v>
      </c>
    </row>
    <row r="27" spans="1:24" x14ac:dyDescent="0.3">
      <c r="A27" s="2" t="s">
        <v>12</v>
      </c>
      <c r="B27" s="196">
        <v>30214575.539999999</v>
      </c>
      <c r="C27" s="196">
        <v>765466.43</v>
      </c>
      <c r="D27" s="196">
        <v>1800</v>
      </c>
      <c r="E27" s="196">
        <v>3945260.33</v>
      </c>
      <c r="F27" s="196">
        <v>4770</v>
      </c>
      <c r="G27" s="196">
        <v>18900</v>
      </c>
      <c r="H27" s="196">
        <v>6953422.8899999997</v>
      </c>
      <c r="I27" s="196">
        <v>5400192.0800000001</v>
      </c>
      <c r="J27" s="196">
        <v>1043006.33</v>
      </c>
      <c r="K27" s="196">
        <v>2961137.03</v>
      </c>
      <c r="L27" s="196">
        <v>705626.27</v>
      </c>
      <c r="M27" s="196">
        <v>420508.73</v>
      </c>
      <c r="N27" s="196">
        <v>161689.24</v>
      </c>
      <c r="O27" s="196">
        <v>2911786.45</v>
      </c>
      <c r="P27" s="196">
        <v>1317331.6299999999</v>
      </c>
      <c r="Q27" s="196">
        <v>12090.53</v>
      </c>
      <c r="R27" s="196">
        <v>542403.76</v>
      </c>
      <c r="S27" s="196">
        <v>124129.81</v>
      </c>
      <c r="T27" s="196">
        <v>783107.53</v>
      </c>
      <c r="U27" s="196">
        <v>2094877.5</v>
      </c>
      <c r="V27" s="196">
        <v>1710</v>
      </c>
      <c r="W27" s="196">
        <v>810</v>
      </c>
      <c r="X27" s="196">
        <v>44549</v>
      </c>
    </row>
    <row r="28" spans="1:24" x14ac:dyDescent="0.3">
      <c r="A28" s="2" t="s">
        <v>13</v>
      </c>
      <c r="B28" s="196">
        <v>14948579.18</v>
      </c>
      <c r="C28" s="196">
        <v>335933.06</v>
      </c>
      <c r="D28" s="196">
        <v>0</v>
      </c>
      <c r="E28" s="196">
        <v>2837117.87</v>
      </c>
      <c r="F28" s="196">
        <v>39232.6</v>
      </c>
      <c r="G28" s="196">
        <v>147842.93</v>
      </c>
      <c r="H28" s="196">
        <v>496715.31</v>
      </c>
      <c r="I28" s="196">
        <v>2992716</v>
      </c>
      <c r="J28" s="196">
        <v>455629.25</v>
      </c>
      <c r="K28" s="196">
        <v>3779422.39</v>
      </c>
      <c r="L28" s="196">
        <v>349292.74</v>
      </c>
      <c r="M28" s="196">
        <v>25211.41</v>
      </c>
      <c r="N28" s="196">
        <v>500059.74</v>
      </c>
      <c r="O28" s="196">
        <v>898796.73</v>
      </c>
      <c r="P28" s="196">
        <v>862854.87</v>
      </c>
      <c r="Q28" s="196">
        <v>2902.6</v>
      </c>
      <c r="R28" s="196">
        <v>263739.09000000003</v>
      </c>
      <c r="S28" s="196">
        <v>142761.46</v>
      </c>
      <c r="T28" s="196">
        <v>587152.73</v>
      </c>
      <c r="U28" s="196">
        <v>225865.58</v>
      </c>
      <c r="V28" s="196">
        <v>0</v>
      </c>
      <c r="W28" s="196">
        <v>0</v>
      </c>
      <c r="X28" s="196">
        <v>5332.82</v>
      </c>
    </row>
    <row r="29" spans="1:24" x14ac:dyDescent="0.3">
      <c r="A29" s="2" t="s">
        <v>14</v>
      </c>
      <c r="B29" s="196">
        <v>61176544.100000001</v>
      </c>
      <c r="C29" s="196">
        <v>1011847.55</v>
      </c>
      <c r="D29" s="196">
        <v>550317.52</v>
      </c>
      <c r="E29" s="196">
        <v>15889056.539999999</v>
      </c>
      <c r="F29" s="196">
        <v>4280.0200000000004</v>
      </c>
      <c r="G29" s="196">
        <v>183450.89</v>
      </c>
      <c r="H29" s="196">
        <v>5017531.49</v>
      </c>
      <c r="I29" s="196">
        <v>11730541.210000001</v>
      </c>
      <c r="J29" s="196">
        <v>3594703.54</v>
      </c>
      <c r="K29" s="196">
        <v>10057652.619999999</v>
      </c>
      <c r="L29" s="196">
        <v>1457044.69</v>
      </c>
      <c r="M29" s="196">
        <v>118820.27</v>
      </c>
      <c r="N29" s="196">
        <v>814968.45</v>
      </c>
      <c r="O29" s="196">
        <v>3246720.33</v>
      </c>
      <c r="P29" s="196">
        <v>2692272.84</v>
      </c>
      <c r="Q29" s="196">
        <v>17563.580000000002</v>
      </c>
      <c r="R29" s="196">
        <v>295065.03999999998</v>
      </c>
      <c r="S29" s="196">
        <v>2025725.84</v>
      </c>
      <c r="T29" s="196">
        <v>1448230.13</v>
      </c>
      <c r="U29" s="196">
        <v>1011124.03</v>
      </c>
      <c r="V29" s="196">
        <v>0</v>
      </c>
      <c r="W29" s="196">
        <v>270</v>
      </c>
      <c r="X29" s="196">
        <v>9357.52</v>
      </c>
    </row>
    <row r="30" spans="1:24" x14ac:dyDescent="0.3">
      <c r="A30" s="2" t="s">
        <v>15</v>
      </c>
      <c r="B30" s="196">
        <v>3290496.28</v>
      </c>
      <c r="C30" s="196">
        <v>71496.070000000007</v>
      </c>
      <c r="D30" s="196">
        <v>630</v>
      </c>
      <c r="E30" s="196">
        <v>306721.84999999998</v>
      </c>
      <c r="F30" s="196">
        <v>630</v>
      </c>
      <c r="G30" s="196">
        <v>1260</v>
      </c>
      <c r="H30" s="196">
        <v>868673.13</v>
      </c>
      <c r="I30" s="196">
        <v>428891.07</v>
      </c>
      <c r="J30" s="196">
        <v>122989.19</v>
      </c>
      <c r="K30" s="196">
        <v>116084.25</v>
      </c>
      <c r="L30" s="196">
        <v>77477.210000000006</v>
      </c>
      <c r="M30" s="196">
        <v>29775.15</v>
      </c>
      <c r="N30" s="196">
        <v>18485</v>
      </c>
      <c r="O30" s="196">
        <v>286241.23</v>
      </c>
      <c r="P30" s="196">
        <v>175078.57</v>
      </c>
      <c r="Q30" s="196">
        <v>630</v>
      </c>
      <c r="R30" s="196">
        <v>72892.570000000007</v>
      </c>
      <c r="S30" s="196">
        <v>5628.4</v>
      </c>
      <c r="T30" s="196">
        <v>170782.45</v>
      </c>
      <c r="U30" s="196">
        <v>527807.24</v>
      </c>
      <c r="V30" s="196">
        <v>630</v>
      </c>
      <c r="W30" s="196">
        <v>0</v>
      </c>
      <c r="X30" s="196">
        <v>7692.9</v>
      </c>
    </row>
    <row r="31" spans="1:24" x14ac:dyDescent="0.3">
      <c r="A31" s="2" t="s">
        <v>16</v>
      </c>
      <c r="B31" s="196">
        <v>340564.5</v>
      </c>
      <c r="C31" s="196">
        <v>1575</v>
      </c>
      <c r="D31" s="196">
        <v>0</v>
      </c>
      <c r="E31" s="196">
        <v>10710</v>
      </c>
      <c r="F31" s="196">
        <v>315</v>
      </c>
      <c r="G31" s="196">
        <v>0</v>
      </c>
      <c r="H31" s="196">
        <v>10995.12</v>
      </c>
      <c r="I31" s="196">
        <v>29649.360000000001</v>
      </c>
      <c r="J31" s="196">
        <v>5885</v>
      </c>
      <c r="K31" s="196">
        <v>12067</v>
      </c>
      <c r="L31" s="196">
        <v>5818.94</v>
      </c>
      <c r="M31" s="196">
        <v>315</v>
      </c>
      <c r="N31" s="196">
        <v>5583.4</v>
      </c>
      <c r="O31" s="196">
        <v>18356.61</v>
      </c>
      <c r="P31" s="196">
        <v>16859.8</v>
      </c>
      <c r="Q31" s="196">
        <v>0</v>
      </c>
      <c r="R31" s="196">
        <v>4008.4</v>
      </c>
      <c r="S31" s="196">
        <v>630</v>
      </c>
      <c r="T31" s="196">
        <v>5378.38</v>
      </c>
      <c r="U31" s="196">
        <v>7068.68</v>
      </c>
      <c r="V31" s="196">
        <v>0</v>
      </c>
      <c r="W31" s="196">
        <v>0</v>
      </c>
      <c r="X31" s="196">
        <v>205348.81</v>
      </c>
    </row>
    <row r="32" spans="1:24" x14ac:dyDescent="0.3">
      <c r="A32" s="40" t="s">
        <v>256</v>
      </c>
      <c r="B32" s="198">
        <v>111850309.83</v>
      </c>
      <c r="C32" s="198">
        <v>2225018.52</v>
      </c>
      <c r="D32" s="198">
        <v>577567.07999999996</v>
      </c>
      <c r="E32" s="198">
        <v>23035150.600000001</v>
      </c>
      <c r="F32" s="198">
        <v>60759.57</v>
      </c>
      <c r="G32" s="198">
        <v>351453.82</v>
      </c>
      <c r="H32" s="198">
        <v>13391568.220000001</v>
      </c>
      <c r="I32" s="198">
        <v>20825535.07</v>
      </c>
      <c r="J32" s="198">
        <v>5248738.84</v>
      </c>
      <c r="K32" s="198">
        <v>17736442.050000001</v>
      </c>
      <c r="L32" s="198">
        <v>2633924.71</v>
      </c>
      <c r="M32" s="198">
        <v>595233.73</v>
      </c>
      <c r="N32" s="198">
        <v>1577647.69</v>
      </c>
      <c r="O32" s="198">
        <v>7431272.1200000001</v>
      </c>
      <c r="P32" s="198">
        <v>5130716.9400000004</v>
      </c>
      <c r="Q32" s="198">
        <v>33186.71</v>
      </c>
      <c r="R32" s="198">
        <v>1260576.6599999999</v>
      </c>
      <c r="S32" s="198">
        <v>2311022.2400000002</v>
      </c>
      <c r="T32" s="198">
        <v>3215044.34</v>
      </c>
      <c r="U32" s="198">
        <v>3933749.87</v>
      </c>
      <c r="V32" s="198">
        <v>2340</v>
      </c>
      <c r="W32" s="198">
        <v>1080</v>
      </c>
      <c r="X32" s="198">
        <v>272281.05</v>
      </c>
    </row>
    <row r="34" spans="1:3" x14ac:dyDescent="0.3">
      <c r="A34" s="231" t="str">
        <f>HYPERLINK("#'Vysvetlivky'!A15", "Vysvetlivky k sekciám SK-NACE")</f>
        <v>Vysvetlivky k sekciám SK-NACE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  <c r="C35" s="232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42578125" defaultRowHeight="13.2" x14ac:dyDescent="0.3"/>
  <cols>
    <col min="1" max="1" width="10.7109375" customWidth="1"/>
    <col min="2" max="24" width="15.7109375" customWidth="1"/>
  </cols>
  <sheetData>
    <row r="2" spans="1:24" ht="15.6" x14ac:dyDescent="0.3">
      <c r="A2" s="226" t="s">
        <v>267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4" x14ac:dyDescent="0.3">
      <c r="A3" s="252" t="s">
        <v>274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</row>
    <row r="5" spans="1:24" x14ac:dyDescent="0.3">
      <c r="A5" s="230" t="s">
        <v>2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</row>
    <row r="7" spans="1:24" x14ac:dyDescent="0.3">
      <c r="A7" s="235" t="s">
        <v>4</v>
      </c>
      <c r="B7" s="235" t="s">
        <v>248</v>
      </c>
      <c r="C7" s="237" t="s">
        <v>275</v>
      </c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</row>
    <row r="8" spans="1:24" x14ac:dyDescent="0.3">
      <c r="A8" s="235"/>
      <c r="B8" s="235"/>
      <c r="C8" s="1" t="s">
        <v>276</v>
      </c>
      <c r="D8" s="1" t="s">
        <v>277</v>
      </c>
      <c r="E8" s="1" t="s">
        <v>278</v>
      </c>
      <c r="F8" s="1" t="s">
        <v>279</v>
      </c>
      <c r="G8" s="1" t="s">
        <v>280</v>
      </c>
      <c r="H8" s="1" t="s">
        <v>281</v>
      </c>
      <c r="I8" s="1" t="s">
        <v>282</v>
      </c>
      <c r="J8" s="1" t="s">
        <v>283</v>
      </c>
      <c r="K8" s="1" t="s">
        <v>284</v>
      </c>
      <c r="L8" s="1" t="s">
        <v>285</v>
      </c>
      <c r="M8" s="1" t="s">
        <v>286</v>
      </c>
      <c r="N8" s="1" t="s">
        <v>287</v>
      </c>
      <c r="O8" s="1" t="s">
        <v>288</v>
      </c>
      <c r="P8" s="1" t="s">
        <v>289</v>
      </c>
      <c r="Q8" s="1" t="s">
        <v>290</v>
      </c>
      <c r="R8" s="1" t="s">
        <v>291</v>
      </c>
      <c r="S8" s="1" t="s">
        <v>292</v>
      </c>
      <c r="T8" s="1" t="s">
        <v>293</v>
      </c>
      <c r="U8" s="1" t="s">
        <v>294</v>
      </c>
      <c r="V8" s="1" t="s">
        <v>295</v>
      </c>
      <c r="W8" s="1" t="s">
        <v>296</v>
      </c>
      <c r="X8" s="1" t="s">
        <v>297</v>
      </c>
    </row>
    <row r="9" spans="1:24" x14ac:dyDescent="0.3">
      <c r="A9" s="253" t="s">
        <v>255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</row>
    <row r="10" spans="1:24" x14ac:dyDescent="0.3">
      <c r="A10" s="2" t="s">
        <v>11</v>
      </c>
      <c r="B10" s="199">
        <v>2008</v>
      </c>
      <c r="C10" s="199">
        <v>19</v>
      </c>
      <c r="D10" s="199">
        <v>2</v>
      </c>
      <c r="E10" s="199">
        <v>91</v>
      </c>
      <c r="F10" s="199">
        <v>2</v>
      </c>
      <c r="G10" s="199">
        <v>5</v>
      </c>
      <c r="H10" s="199">
        <v>64</v>
      </c>
      <c r="I10" s="199">
        <v>757</v>
      </c>
      <c r="J10" s="199">
        <v>33</v>
      </c>
      <c r="K10" s="199">
        <v>467</v>
      </c>
      <c r="L10" s="199">
        <v>18</v>
      </c>
      <c r="M10" s="199">
        <v>8</v>
      </c>
      <c r="N10" s="199">
        <v>39</v>
      </c>
      <c r="O10" s="199">
        <v>57</v>
      </c>
      <c r="P10" s="199">
        <v>63</v>
      </c>
      <c r="Q10" s="199">
        <v>0</v>
      </c>
      <c r="R10" s="199">
        <v>68</v>
      </c>
      <c r="S10" s="199">
        <v>11</v>
      </c>
      <c r="T10" s="199">
        <v>117</v>
      </c>
      <c r="U10" s="199">
        <v>187</v>
      </c>
      <c r="V10" s="199">
        <v>0</v>
      </c>
      <c r="W10" s="199">
        <v>0</v>
      </c>
      <c r="X10" s="199">
        <v>0</v>
      </c>
    </row>
    <row r="11" spans="1:24" x14ac:dyDescent="0.3">
      <c r="A11" s="2" t="s">
        <v>12</v>
      </c>
      <c r="B11" s="199">
        <v>46861</v>
      </c>
      <c r="C11" s="199">
        <v>1020</v>
      </c>
      <c r="D11" s="199">
        <v>2</v>
      </c>
      <c r="E11" s="199">
        <v>6034</v>
      </c>
      <c r="F11" s="199">
        <v>4</v>
      </c>
      <c r="G11" s="199">
        <v>28</v>
      </c>
      <c r="H11" s="199">
        <v>9942</v>
      </c>
      <c r="I11" s="199">
        <v>9074</v>
      </c>
      <c r="J11" s="199">
        <v>1651</v>
      </c>
      <c r="K11" s="199">
        <v>4319</v>
      </c>
      <c r="L11" s="199">
        <v>964</v>
      </c>
      <c r="M11" s="199">
        <v>725</v>
      </c>
      <c r="N11" s="199">
        <v>233</v>
      </c>
      <c r="O11" s="199">
        <v>4350</v>
      </c>
      <c r="P11" s="199">
        <v>1912</v>
      </c>
      <c r="Q11" s="199">
        <v>16</v>
      </c>
      <c r="R11" s="199">
        <v>903</v>
      </c>
      <c r="S11" s="199">
        <v>228</v>
      </c>
      <c r="T11" s="199">
        <v>1089</v>
      </c>
      <c r="U11" s="199">
        <v>4295</v>
      </c>
      <c r="V11" s="199">
        <v>1</v>
      </c>
      <c r="W11" s="199">
        <v>1</v>
      </c>
      <c r="X11" s="199">
        <v>70</v>
      </c>
    </row>
    <row r="12" spans="1:24" x14ac:dyDescent="0.3">
      <c r="A12" s="2" t="s">
        <v>13</v>
      </c>
      <c r="B12" s="199">
        <v>5898</v>
      </c>
      <c r="C12" s="199">
        <v>73</v>
      </c>
      <c r="D12" s="199">
        <v>0</v>
      </c>
      <c r="E12" s="199">
        <v>584</v>
      </c>
      <c r="F12" s="199">
        <v>9</v>
      </c>
      <c r="G12" s="199">
        <v>17</v>
      </c>
      <c r="H12" s="199">
        <v>318</v>
      </c>
      <c r="I12" s="199">
        <v>1650</v>
      </c>
      <c r="J12" s="199">
        <v>212</v>
      </c>
      <c r="K12" s="199">
        <v>1138</v>
      </c>
      <c r="L12" s="199">
        <v>137</v>
      </c>
      <c r="M12" s="199">
        <v>30</v>
      </c>
      <c r="N12" s="199">
        <v>141</v>
      </c>
      <c r="O12" s="199">
        <v>577</v>
      </c>
      <c r="P12" s="199">
        <v>376</v>
      </c>
      <c r="Q12" s="199">
        <v>1</v>
      </c>
      <c r="R12" s="199">
        <v>122</v>
      </c>
      <c r="S12" s="199">
        <v>83</v>
      </c>
      <c r="T12" s="199">
        <v>174</v>
      </c>
      <c r="U12" s="199">
        <v>250</v>
      </c>
      <c r="V12" s="199">
        <v>0</v>
      </c>
      <c r="W12" s="199">
        <v>0</v>
      </c>
      <c r="X12" s="199">
        <v>6</v>
      </c>
    </row>
    <row r="13" spans="1:24" x14ac:dyDescent="0.3">
      <c r="A13" s="2" t="s">
        <v>14</v>
      </c>
      <c r="B13" s="199">
        <v>17783</v>
      </c>
      <c r="C13" s="199">
        <v>241</v>
      </c>
      <c r="D13" s="199">
        <v>14</v>
      </c>
      <c r="E13" s="199">
        <v>2037</v>
      </c>
      <c r="F13" s="199">
        <v>3</v>
      </c>
      <c r="G13" s="199">
        <v>55</v>
      </c>
      <c r="H13" s="199">
        <v>1346</v>
      </c>
      <c r="I13" s="199">
        <v>4744</v>
      </c>
      <c r="J13" s="199">
        <v>790</v>
      </c>
      <c r="K13" s="199">
        <v>3405</v>
      </c>
      <c r="L13" s="199">
        <v>440</v>
      </c>
      <c r="M13" s="199">
        <v>73</v>
      </c>
      <c r="N13" s="199">
        <v>334</v>
      </c>
      <c r="O13" s="199">
        <v>1572</v>
      </c>
      <c r="P13" s="199">
        <v>1019</v>
      </c>
      <c r="Q13" s="199">
        <v>8</v>
      </c>
      <c r="R13" s="199">
        <v>224</v>
      </c>
      <c r="S13" s="199">
        <v>390</v>
      </c>
      <c r="T13" s="199">
        <v>382</v>
      </c>
      <c r="U13" s="199">
        <v>700</v>
      </c>
      <c r="V13" s="199">
        <v>0</v>
      </c>
      <c r="W13" s="199">
        <v>1</v>
      </c>
      <c r="X13" s="199">
        <v>5</v>
      </c>
    </row>
    <row r="14" spans="1:24" x14ac:dyDescent="0.3">
      <c r="A14" s="2" t="s">
        <v>15</v>
      </c>
      <c r="B14" s="199">
        <v>9871</v>
      </c>
      <c r="C14" s="199">
        <v>201</v>
      </c>
      <c r="D14" s="199">
        <v>2</v>
      </c>
      <c r="E14" s="199">
        <v>891</v>
      </c>
      <c r="F14" s="199">
        <v>1</v>
      </c>
      <c r="G14" s="199">
        <v>4</v>
      </c>
      <c r="H14" s="199">
        <v>2568</v>
      </c>
      <c r="I14" s="199">
        <v>1248</v>
      </c>
      <c r="J14" s="199">
        <v>361</v>
      </c>
      <c r="K14" s="199">
        <v>336</v>
      </c>
      <c r="L14" s="199">
        <v>202</v>
      </c>
      <c r="M14" s="199">
        <v>98</v>
      </c>
      <c r="N14" s="199">
        <v>48</v>
      </c>
      <c r="O14" s="199">
        <v>794</v>
      </c>
      <c r="P14" s="199">
        <v>484</v>
      </c>
      <c r="Q14" s="199">
        <v>2</v>
      </c>
      <c r="R14" s="199">
        <v>238</v>
      </c>
      <c r="S14" s="199">
        <v>18</v>
      </c>
      <c r="T14" s="199">
        <v>489</v>
      </c>
      <c r="U14" s="199">
        <v>1860</v>
      </c>
      <c r="V14" s="199">
        <v>2</v>
      </c>
      <c r="W14" s="199">
        <v>0</v>
      </c>
      <c r="X14" s="199">
        <v>24</v>
      </c>
    </row>
    <row r="15" spans="1:24" x14ac:dyDescent="0.3">
      <c r="A15" s="2" t="s">
        <v>16</v>
      </c>
      <c r="B15" s="199">
        <v>1081</v>
      </c>
      <c r="C15" s="199">
        <v>6</v>
      </c>
      <c r="D15" s="199">
        <v>0</v>
      </c>
      <c r="E15" s="199">
        <v>36</v>
      </c>
      <c r="F15" s="199">
        <v>1</v>
      </c>
      <c r="G15" s="199">
        <v>0</v>
      </c>
      <c r="H15" s="199">
        <v>36</v>
      </c>
      <c r="I15" s="199">
        <v>98</v>
      </c>
      <c r="J15" s="199">
        <v>19</v>
      </c>
      <c r="K15" s="199">
        <v>42</v>
      </c>
      <c r="L15" s="199">
        <v>19</v>
      </c>
      <c r="M15" s="199">
        <v>3</v>
      </c>
      <c r="N15" s="199">
        <v>19</v>
      </c>
      <c r="O15" s="199">
        <v>57</v>
      </c>
      <c r="P15" s="199">
        <v>55</v>
      </c>
      <c r="Q15" s="199">
        <v>0</v>
      </c>
      <c r="R15" s="199">
        <v>14</v>
      </c>
      <c r="S15" s="199">
        <v>2</v>
      </c>
      <c r="T15" s="199">
        <v>19</v>
      </c>
      <c r="U15" s="199">
        <v>23</v>
      </c>
      <c r="V15" s="199">
        <v>0</v>
      </c>
      <c r="W15" s="199">
        <v>0</v>
      </c>
      <c r="X15" s="199">
        <v>632</v>
      </c>
    </row>
    <row r="16" spans="1:24" x14ac:dyDescent="0.3">
      <c r="A16" s="40" t="s">
        <v>256</v>
      </c>
      <c r="B16" s="201">
        <v>83503</v>
      </c>
      <c r="C16" s="201">
        <v>1560</v>
      </c>
      <c r="D16" s="201">
        <v>20</v>
      </c>
      <c r="E16" s="201">
        <v>9673</v>
      </c>
      <c r="F16" s="201">
        <v>20</v>
      </c>
      <c r="G16" s="201">
        <v>109</v>
      </c>
      <c r="H16" s="201">
        <v>14274</v>
      </c>
      <c r="I16" s="201">
        <v>17571</v>
      </c>
      <c r="J16" s="201">
        <v>3066</v>
      </c>
      <c r="K16" s="201">
        <v>9707</v>
      </c>
      <c r="L16" s="201">
        <v>1780</v>
      </c>
      <c r="M16" s="201">
        <v>937</v>
      </c>
      <c r="N16" s="201">
        <v>814</v>
      </c>
      <c r="O16" s="201">
        <v>7407</v>
      </c>
      <c r="P16" s="201">
        <v>3909</v>
      </c>
      <c r="Q16" s="201">
        <v>27</v>
      </c>
      <c r="R16" s="201">
        <v>1569</v>
      </c>
      <c r="S16" s="201">
        <v>732</v>
      </c>
      <c r="T16" s="201">
        <v>2270</v>
      </c>
      <c r="U16" s="201">
        <v>7316</v>
      </c>
      <c r="V16" s="201">
        <v>3</v>
      </c>
      <c r="W16" s="201">
        <v>2</v>
      </c>
      <c r="X16" s="201">
        <v>737</v>
      </c>
    </row>
    <row r="17" spans="1:24" x14ac:dyDescent="0.3">
      <c r="A17" s="253" t="s">
        <v>257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</row>
    <row r="18" spans="1:24" x14ac:dyDescent="0.3">
      <c r="A18" s="2" t="s">
        <v>11</v>
      </c>
      <c r="B18" s="199">
        <v>10694</v>
      </c>
      <c r="C18" s="199">
        <v>68</v>
      </c>
      <c r="D18" s="199">
        <v>44</v>
      </c>
      <c r="E18" s="199">
        <v>367</v>
      </c>
      <c r="F18" s="199">
        <v>5</v>
      </c>
      <c r="G18" s="199">
        <v>12</v>
      </c>
      <c r="H18" s="199">
        <v>211</v>
      </c>
      <c r="I18" s="199">
        <v>5346</v>
      </c>
      <c r="J18" s="199">
        <v>88</v>
      </c>
      <c r="K18" s="199">
        <v>1854</v>
      </c>
      <c r="L18" s="199">
        <v>72</v>
      </c>
      <c r="M18" s="199">
        <v>124</v>
      </c>
      <c r="N18" s="199">
        <v>178</v>
      </c>
      <c r="O18" s="199">
        <v>233</v>
      </c>
      <c r="P18" s="199">
        <v>303</v>
      </c>
      <c r="Q18" s="199">
        <v>0</v>
      </c>
      <c r="R18" s="199">
        <v>267</v>
      </c>
      <c r="S18" s="199">
        <v>25</v>
      </c>
      <c r="T18" s="199">
        <v>1066</v>
      </c>
      <c r="U18" s="199">
        <v>431</v>
      </c>
      <c r="V18" s="199">
        <v>0</v>
      </c>
      <c r="W18" s="199">
        <v>0</v>
      </c>
      <c r="X18" s="199">
        <v>0</v>
      </c>
    </row>
    <row r="19" spans="1:24" x14ac:dyDescent="0.3">
      <c r="A19" s="2" t="s">
        <v>12</v>
      </c>
      <c r="B19" s="199">
        <v>46755</v>
      </c>
      <c r="C19" s="199">
        <v>1017</v>
      </c>
      <c r="D19" s="199">
        <v>2</v>
      </c>
      <c r="E19" s="199">
        <v>6020</v>
      </c>
      <c r="F19" s="199">
        <v>4</v>
      </c>
      <c r="G19" s="199">
        <v>28</v>
      </c>
      <c r="H19" s="199">
        <v>9919</v>
      </c>
      <c r="I19" s="199">
        <v>9056</v>
      </c>
      <c r="J19" s="199">
        <v>1645</v>
      </c>
      <c r="K19" s="199">
        <v>4310</v>
      </c>
      <c r="L19" s="199">
        <v>963</v>
      </c>
      <c r="M19" s="199">
        <v>721</v>
      </c>
      <c r="N19" s="199">
        <v>232</v>
      </c>
      <c r="O19" s="199">
        <v>4342</v>
      </c>
      <c r="P19" s="199">
        <v>1908</v>
      </c>
      <c r="Q19" s="199">
        <v>16</v>
      </c>
      <c r="R19" s="199">
        <v>902</v>
      </c>
      <c r="S19" s="199">
        <v>228</v>
      </c>
      <c r="T19" s="199">
        <v>1086</v>
      </c>
      <c r="U19" s="199">
        <v>4284</v>
      </c>
      <c r="V19" s="199">
        <v>1</v>
      </c>
      <c r="W19" s="199">
        <v>1</v>
      </c>
      <c r="X19" s="199">
        <v>70</v>
      </c>
    </row>
    <row r="20" spans="1:24" x14ac:dyDescent="0.3">
      <c r="A20" s="2" t="s">
        <v>13</v>
      </c>
      <c r="B20" s="199">
        <v>72309</v>
      </c>
      <c r="C20" s="199">
        <v>408</v>
      </c>
      <c r="D20" s="199">
        <v>0</v>
      </c>
      <c r="E20" s="199">
        <v>34876</v>
      </c>
      <c r="F20" s="199">
        <v>166</v>
      </c>
      <c r="G20" s="199">
        <v>349</v>
      </c>
      <c r="H20" s="199">
        <v>1259</v>
      </c>
      <c r="I20" s="199">
        <v>11971</v>
      </c>
      <c r="J20" s="199">
        <v>6230</v>
      </c>
      <c r="K20" s="199">
        <v>6033</v>
      </c>
      <c r="L20" s="199">
        <v>975</v>
      </c>
      <c r="M20" s="199">
        <v>85</v>
      </c>
      <c r="N20" s="199">
        <v>965</v>
      </c>
      <c r="O20" s="199">
        <v>2344</v>
      </c>
      <c r="P20" s="199">
        <v>3389</v>
      </c>
      <c r="Q20" s="199">
        <v>2</v>
      </c>
      <c r="R20" s="199">
        <v>559</v>
      </c>
      <c r="S20" s="199">
        <v>778</v>
      </c>
      <c r="T20" s="199">
        <v>1068</v>
      </c>
      <c r="U20" s="199">
        <v>838</v>
      </c>
      <c r="V20" s="199">
        <v>0</v>
      </c>
      <c r="W20" s="199">
        <v>0</v>
      </c>
      <c r="X20" s="199">
        <v>14</v>
      </c>
    </row>
    <row r="21" spans="1:24" x14ac:dyDescent="0.3">
      <c r="A21" s="2" t="s">
        <v>14</v>
      </c>
      <c r="B21" s="199">
        <v>151309</v>
      </c>
      <c r="C21" s="199">
        <v>1790</v>
      </c>
      <c r="D21" s="199">
        <v>248</v>
      </c>
      <c r="E21" s="199">
        <v>56117</v>
      </c>
      <c r="F21" s="199">
        <v>9</v>
      </c>
      <c r="G21" s="199">
        <v>622</v>
      </c>
      <c r="H21" s="199">
        <v>8912</v>
      </c>
      <c r="I21" s="199">
        <v>29083</v>
      </c>
      <c r="J21" s="199">
        <v>9101</v>
      </c>
      <c r="K21" s="199">
        <v>18264</v>
      </c>
      <c r="L21" s="199">
        <v>2663</v>
      </c>
      <c r="M21" s="199">
        <v>289</v>
      </c>
      <c r="N21" s="199">
        <v>1870</v>
      </c>
      <c r="O21" s="199">
        <v>6761</v>
      </c>
      <c r="P21" s="199">
        <v>5536</v>
      </c>
      <c r="Q21" s="199">
        <v>31</v>
      </c>
      <c r="R21" s="199">
        <v>723</v>
      </c>
      <c r="S21" s="199">
        <v>4287</v>
      </c>
      <c r="T21" s="199">
        <v>2683</v>
      </c>
      <c r="U21" s="199">
        <v>2294</v>
      </c>
      <c r="V21" s="199">
        <v>0</v>
      </c>
      <c r="W21" s="199">
        <v>1</v>
      </c>
      <c r="X21" s="199">
        <v>25</v>
      </c>
    </row>
    <row r="22" spans="1:24" x14ac:dyDescent="0.3">
      <c r="A22" s="2" t="s">
        <v>15</v>
      </c>
      <c r="B22" s="199">
        <v>9856</v>
      </c>
      <c r="C22" s="199">
        <v>200</v>
      </c>
      <c r="D22" s="199">
        <v>2</v>
      </c>
      <c r="E22" s="199">
        <v>889</v>
      </c>
      <c r="F22" s="199">
        <v>1</v>
      </c>
      <c r="G22" s="199">
        <v>4</v>
      </c>
      <c r="H22" s="199">
        <v>2566</v>
      </c>
      <c r="I22" s="199">
        <v>1247</v>
      </c>
      <c r="J22" s="199">
        <v>361</v>
      </c>
      <c r="K22" s="199">
        <v>335</v>
      </c>
      <c r="L22" s="199">
        <v>201</v>
      </c>
      <c r="M22" s="199">
        <v>98</v>
      </c>
      <c r="N22" s="199">
        <v>48</v>
      </c>
      <c r="O22" s="199">
        <v>792</v>
      </c>
      <c r="P22" s="199">
        <v>483</v>
      </c>
      <c r="Q22" s="199">
        <v>2</v>
      </c>
      <c r="R22" s="199">
        <v>237</v>
      </c>
      <c r="S22" s="199">
        <v>18</v>
      </c>
      <c r="T22" s="199">
        <v>488</v>
      </c>
      <c r="U22" s="199">
        <v>1858</v>
      </c>
      <c r="V22" s="199">
        <v>2</v>
      </c>
      <c r="W22" s="199">
        <v>0</v>
      </c>
      <c r="X22" s="199">
        <v>24</v>
      </c>
    </row>
    <row r="23" spans="1:24" x14ac:dyDescent="0.3">
      <c r="A23" s="2" t="s">
        <v>16</v>
      </c>
      <c r="B23" s="199">
        <v>1080</v>
      </c>
      <c r="C23" s="199">
        <v>6</v>
      </c>
      <c r="D23" s="199">
        <v>0</v>
      </c>
      <c r="E23" s="199">
        <v>36</v>
      </c>
      <c r="F23" s="199">
        <v>1</v>
      </c>
      <c r="G23" s="199">
        <v>0</v>
      </c>
      <c r="H23" s="199">
        <v>36</v>
      </c>
      <c r="I23" s="199">
        <v>98</v>
      </c>
      <c r="J23" s="199">
        <v>19</v>
      </c>
      <c r="K23" s="199">
        <v>42</v>
      </c>
      <c r="L23" s="199">
        <v>19</v>
      </c>
      <c r="M23" s="199">
        <v>3</v>
      </c>
      <c r="N23" s="199">
        <v>19</v>
      </c>
      <c r="O23" s="199">
        <v>57</v>
      </c>
      <c r="P23" s="199">
        <v>55</v>
      </c>
      <c r="Q23" s="199">
        <v>0</v>
      </c>
      <c r="R23" s="199">
        <v>14</v>
      </c>
      <c r="S23" s="199">
        <v>2</v>
      </c>
      <c r="T23" s="199">
        <v>19</v>
      </c>
      <c r="U23" s="199">
        <v>23</v>
      </c>
      <c r="V23" s="199">
        <v>0</v>
      </c>
      <c r="W23" s="199">
        <v>0</v>
      </c>
      <c r="X23" s="199">
        <v>631</v>
      </c>
    </row>
    <row r="24" spans="1:24" x14ac:dyDescent="0.3">
      <c r="A24" s="40" t="s">
        <v>256</v>
      </c>
      <c r="B24" s="201">
        <v>292003</v>
      </c>
      <c r="C24" s="201">
        <v>3489</v>
      </c>
      <c r="D24" s="201">
        <v>296</v>
      </c>
      <c r="E24" s="201">
        <v>98305</v>
      </c>
      <c r="F24" s="201">
        <v>186</v>
      </c>
      <c r="G24" s="201">
        <v>1015</v>
      </c>
      <c r="H24" s="201">
        <v>22903</v>
      </c>
      <c r="I24" s="201">
        <v>56801</v>
      </c>
      <c r="J24" s="201">
        <v>17444</v>
      </c>
      <c r="K24" s="201">
        <v>30838</v>
      </c>
      <c r="L24" s="201">
        <v>4893</v>
      </c>
      <c r="M24" s="201">
        <v>1320</v>
      </c>
      <c r="N24" s="201">
        <v>3312</v>
      </c>
      <c r="O24" s="201">
        <v>14529</v>
      </c>
      <c r="P24" s="201">
        <v>11674</v>
      </c>
      <c r="Q24" s="201">
        <v>51</v>
      </c>
      <c r="R24" s="201">
        <v>2702</v>
      </c>
      <c r="S24" s="201">
        <v>5338</v>
      </c>
      <c r="T24" s="201">
        <v>6410</v>
      </c>
      <c r="U24" s="201">
        <v>9728</v>
      </c>
      <c r="V24" s="201">
        <v>3</v>
      </c>
      <c r="W24" s="201">
        <v>2</v>
      </c>
      <c r="X24" s="201">
        <v>764</v>
      </c>
    </row>
    <row r="25" spans="1:24" x14ac:dyDescent="0.3">
      <c r="A25" s="253" t="s">
        <v>258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 x14ac:dyDescent="0.3">
      <c r="A26" s="2" t="s">
        <v>11</v>
      </c>
      <c r="B26" s="200">
        <v>3484916.88</v>
      </c>
      <c r="C26" s="200">
        <v>35288.839999999997</v>
      </c>
      <c r="D26" s="200">
        <v>36648.21</v>
      </c>
      <c r="E26" s="200">
        <v>104493.78</v>
      </c>
      <c r="F26" s="200">
        <v>412.66</v>
      </c>
      <c r="G26" s="200">
        <v>3649.78</v>
      </c>
      <c r="H26" s="200">
        <v>82369.84</v>
      </c>
      <c r="I26" s="200">
        <v>1284773.46</v>
      </c>
      <c r="J26" s="200">
        <v>27566.29</v>
      </c>
      <c r="K26" s="200">
        <v>974214.48</v>
      </c>
      <c r="L26" s="200">
        <v>32629.9</v>
      </c>
      <c r="M26" s="200">
        <v>42109.14</v>
      </c>
      <c r="N26" s="200">
        <v>99262.080000000002</v>
      </c>
      <c r="O26" s="200">
        <v>86670.22</v>
      </c>
      <c r="P26" s="200">
        <v>107763.99</v>
      </c>
      <c r="Q26" s="200">
        <v>0</v>
      </c>
      <c r="R26" s="200">
        <v>90134.68</v>
      </c>
      <c r="S26" s="200">
        <v>13748.19</v>
      </c>
      <c r="T26" s="200">
        <v>349325.9</v>
      </c>
      <c r="U26" s="200">
        <v>113855.44</v>
      </c>
      <c r="V26" s="200">
        <v>0</v>
      </c>
      <c r="W26" s="200">
        <v>0</v>
      </c>
      <c r="X26" s="200">
        <v>0</v>
      </c>
    </row>
    <row r="27" spans="1:24" x14ac:dyDescent="0.3">
      <c r="A27" s="2" t="s">
        <v>12</v>
      </c>
      <c r="B27" s="200">
        <v>31174700.390000001</v>
      </c>
      <c r="C27" s="200">
        <v>696663.74</v>
      </c>
      <c r="D27" s="200">
        <v>1080</v>
      </c>
      <c r="E27" s="200">
        <v>3976540.01</v>
      </c>
      <c r="F27" s="200">
        <v>2880</v>
      </c>
      <c r="G27" s="200">
        <v>17922.84</v>
      </c>
      <c r="H27" s="200">
        <v>7189877.9199999999</v>
      </c>
      <c r="I27" s="200">
        <v>5509272.4199999999</v>
      </c>
      <c r="J27" s="200">
        <v>1106489.52</v>
      </c>
      <c r="K27" s="200">
        <v>3123214.59</v>
      </c>
      <c r="L27" s="200">
        <v>636089.94999999995</v>
      </c>
      <c r="M27" s="200">
        <v>433817.85</v>
      </c>
      <c r="N27" s="200">
        <v>156270.89000000001</v>
      </c>
      <c r="O27" s="200">
        <v>2824050.96</v>
      </c>
      <c r="P27" s="200">
        <v>1334412.46</v>
      </c>
      <c r="Q27" s="200">
        <v>8002.64</v>
      </c>
      <c r="R27" s="200">
        <v>576770.51</v>
      </c>
      <c r="S27" s="200">
        <v>123150.28</v>
      </c>
      <c r="T27" s="200">
        <v>781498.67</v>
      </c>
      <c r="U27" s="200">
        <v>2626474.4300000002</v>
      </c>
      <c r="V27" s="200">
        <v>630</v>
      </c>
      <c r="W27" s="200">
        <v>630</v>
      </c>
      <c r="X27" s="200">
        <v>48960.71</v>
      </c>
    </row>
    <row r="28" spans="1:24" x14ac:dyDescent="0.3">
      <c r="A28" s="2" t="s">
        <v>13</v>
      </c>
      <c r="B28" s="200">
        <v>16454828.24</v>
      </c>
      <c r="C28" s="200">
        <v>285529.87</v>
      </c>
      <c r="D28" s="200">
        <v>0</v>
      </c>
      <c r="E28" s="200">
        <v>2964742.89</v>
      </c>
      <c r="F28" s="200">
        <v>85124.27</v>
      </c>
      <c r="G28" s="200">
        <v>38826.18</v>
      </c>
      <c r="H28" s="200">
        <v>521923.79</v>
      </c>
      <c r="I28" s="200">
        <v>4211845.21</v>
      </c>
      <c r="J28" s="200">
        <v>496917.58</v>
      </c>
      <c r="K28" s="200">
        <v>3755259.48</v>
      </c>
      <c r="L28" s="200">
        <v>290309.03999999998</v>
      </c>
      <c r="M28" s="200">
        <v>36388.26</v>
      </c>
      <c r="N28" s="200">
        <v>522577.15</v>
      </c>
      <c r="O28" s="200">
        <v>895765.76</v>
      </c>
      <c r="P28" s="200">
        <v>929114.47</v>
      </c>
      <c r="Q28" s="200">
        <v>1966.52</v>
      </c>
      <c r="R28" s="200">
        <v>212274.45</v>
      </c>
      <c r="S28" s="200">
        <v>217150.18</v>
      </c>
      <c r="T28" s="200">
        <v>701465.51</v>
      </c>
      <c r="U28" s="200">
        <v>283048.18</v>
      </c>
      <c r="V28" s="200">
        <v>0</v>
      </c>
      <c r="W28" s="200">
        <v>0</v>
      </c>
      <c r="X28" s="200">
        <v>4599.45</v>
      </c>
    </row>
    <row r="29" spans="1:24" x14ac:dyDescent="0.3">
      <c r="A29" s="2" t="s">
        <v>14</v>
      </c>
      <c r="B29" s="200">
        <v>65565940.75</v>
      </c>
      <c r="C29" s="200">
        <v>781837.9</v>
      </c>
      <c r="D29" s="200">
        <v>103842.76</v>
      </c>
      <c r="E29" s="200">
        <v>21009307.899999999</v>
      </c>
      <c r="F29" s="200">
        <v>5017.99</v>
      </c>
      <c r="G29" s="200">
        <v>241717.81</v>
      </c>
      <c r="H29" s="200">
        <v>4107588.62</v>
      </c>
      <c r="I29" s="200">
        <v>12312096.33</v>
      </c>
      <c r="J29" s="200">
        <v>3859956.04</v>
      </c>
      <c r="K29" s="200">
        <v>10424011.960000001</v>
      </c>
      <c r="L29" s="200">
        <v>1141339.06</v>
      </c>
      <c r="M29" s="200">
        <v>138480.15</v>
      </c>
      <c r="N29" s="200">
        <v>738818.8</v>
      </c>
      <c r="O29" s="200">
        <v>2921987.69</v>
      </c>
      <c r="P29" s="200">
        <v>2526901.64</v>
      </c>
      <c r="Q29" s="200">
        <v>17483.84</v>
      </c>
      <c r="R29" s="200">
        <v>299647.63</v>
      </c>
      <c r="S29" s="200">
        <v>2229164.7000000002</v>
      </c>
      <c r="T29" s="200">
        <v>1654764.94</v>
      </c>
      <c r="U29" s="200">
        <v>1044970.94</v>
      </c>
      <c r="V29" s="200">
        <v>0</v>
      </c>
      <c r="W29" s="200">
        <v>331.7</v>
      </c>
      <c r="X29" s="200">
        <v>6672.35</v>
      </c>
    </row>
    <row r="30" spans="1:24" x14ac:dyDescent="0.3">
      <c r="A30" s="2" t="s">
        <v>15</v>
      </c>
      <c r="B30" s="200">
        <v>3011660.57</v>
      </c>
      <c r="C30" s="200">
        <v>62174.68</v>
      </c>
      <c r="D30" s="200">
        <v>630</v>
      </c>
      <c r="E30" s="200">
        <v>273545.81</v>
      </c>
      <c r="F30" s="200">
        <v>315</v>
      </c>
      <c r="G30" s="200">
        <v>1260</v>
      </c>
      <c r="H30" s="200">
        <v>799646.35</v>
      </c>
      <c r="I30" s="200">
        <v>380470.31</v>
      </c>
      <c r="J30" s="200">
        <v>109521.1</v>
      </c>
      <c r="K30" s="200">
        <v>101858.21</v>
      </c>
      <c r="L30" s="200">
        <v>62215.16</v>
      </c>
      <c r="M30" s="200">
        <v>28929.61</v>
      </c>
      <c r="N30" s="200">
        <v>15120</v>
      </c>
      <c r="O30" s="200">
        <v>240962.76</v>
      </c>
      <c r="P30" s="200">
        <v>149296.99</v>
      </c>
      <c r="Q30" s="200">
        <v>630</v>
      </c>
      <c r="R30" s="200">
        <v>70795.399999999994</v>
      </c>
      <c r="S30" s="200">
        <v>5107.3999999999996</v>
      </c>
      <c r="T30" s="200">
        <v>147899.16</v>
      </c>
      <c r="U30" s="200">
        <v>553092.63</v>
      </c>
      <c r="V30" s="200">
        <v>630</v>
      </c>
      <c r="W30" s="200">
        <v>0</v>
      </c>
      <c r="X30" s="200">
        <v>7560</v>
      </c>
    </row>
    <row r="31" spans="1:24" x14ac:dyDescent="0.3">
      <c r="A31" s="2" t="s">
        <v>16</v>
      </c>
      <c r="B31" s="200">
        <v>330308.28999999998</v>
      </c>
      <c r="C31" s="200">
        <v>1890</v>
      </c>
      <c r="D31" s="200">
        <v>0</v>
      </c>
      <c r="E31" s="200">
        <v>11318.24</v>
      </c>
      <c r="F31" s="200">
        <v>315</v>
      </c>
      <c r="G31" s="200">
        <v>0</v>
      </c>
      <c r="H31" s="200">
        <v>11340</v>
      </c>
      <c r="I31" s="200">
        <v>29656.9</v>
      </c>
      <c r="J31" s="200">
        <v>5985</v>
      </c>
      <c r="K31" s="200">
        <v>13002.11</v>
      </c>
      <c r="L31" s="200">
        <v>5727.13</v>
      </c>
      <c r="M31" s="200">
        <v>843.25</v>
      </c>
      <c r="N31" s="200">
        <v>5884.07</v>
      </c>
      <c r="O31" s="200">
        <v>17432.79</v>
      </c>
      <c r="P31" s="200">
        <v>16958.34</v>
      </c>
      <c r="Q31" s="200">
        <v>0</v>
      </c>
      <c r="R31" s="200">
        <v>4384.0200000000004</v>
      </c>
      <c r="S31" s="200">
        <v>630</v>
      </c>
      <c r="T31" s="200">
        <v>5738.38</v>
      </c>
      <c r="U31" s="200">
        <v>6883.9</v>
      </c>
      <c r="V31" s="200">
        <v>0</v>
      </c>
      <c r="W31" s="200">
        <v>0</v>
      </c>
      <c r="X31" s="200">
        <v>192319.16</v>
      </c>
    </row>
    <row r="32" spans="1:24" x14ac:dyDescent="0.3">
      <c r="A32" s="40" t="s">
        <v>256</v>
      </c>
      <c r="B32" s="202">
        <v>120022355.12</v>
      </c>
      <c r="C32" s="202">
        <v>1863385.03</v>
      </c>
      <c r="D32" s="202">
        <v>142200.97</v>
      </c>
      <c r="E32" s="202">
        <v>28339948.629999999</v>
      </c>
      <c r="F32" s="202">
        <v>94064.92</v>
      </c>
      <c r="G32" s="202">
        <v>303376.61</v>
      </c>
      <c r="H32" s="202">
        <v>12712746.52</v>
      </c>
      <c r="I32" s="202">
        <v>23728114.629999999</v>
      </c>
      <c r="J32" s="202">
        <v>5606435.5300000003</v>
      </c>
      <c r="K32" s="202">
        <v>18391560.829999998</v>
      </c>
      <c r="L32" s="202">
        <v>2168310.2400000002</v>
      </c>
      <c r="M32" s="202">
        <v>680568.26</v>
      </c>
      <c r="N32" s="202">
        <v>1537932.99</v>
      </c>
      <c r="O32" s="202">
        <v>6986870.1799999997</v>
      </c>
      <c r="P32" s="202">
        <v>5064447.8899999997</v>
      </c>
      <c r="Q32" s="202">
        <v>28083</v>
      </c>
      <c r="R32" s="202">
        <v>1254006.69</v>
      </c>
      <c r="S32" s="202">
        <v>2588950.75</v>
      </c>
      <c r="T32" s="202">
        <v>3640692.56</v>
      </c>
      <c r="U32" s="202">
        <v>4628325.5199999996</v>
      </c>
      <c r="V32" s="202">
        <v>1260</v>
      </c>
      <c r="W32" s="202">
        <v>961.7</v>
      </c>
      <c r="X32" s="202">
        <v>260111.67</v>
      </c>
    </row>
    <row r="34" spans="1:3" x14ac:dyDescent="0.3">
      <c r="A34" s="231" t="str">
        <f>HYPERLINK("#'Vysvetlivky'!A15", "Vysvetlivky k sekciám SK-NACE")</f>
        <v>Vysvetlivky k sekciám SK-NACE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  <c r="C35" s="232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42578125" defaultRowHeight="13.2" x14ac:dyDescent="0.3"/>
  <cols>
    <col min="1" max="1" width="10.7109375" customWidth="1"/>
    <col min="2" max="24" width="15.7109375" customWidth="1"/>
  </cols>
  <sheetData>
    <row r="2" spans="1:24" ht="15.6" x14ac:dyDescent="0.3">
      <c r="A2" s="226" t="s">
        <v>268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4" x14ac:dyDescent="0.3">
      <c r="A3" s="252" t="s">
        <v>274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</row>
    <row r="5" spans="1:24" x14ac:dyDescent="0.3">
      <c r="A5" s="230" t="s">
        <v>2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</row>
    <row r="7" spans="1:24" x14ac:dyDescent="0.3">
      <c r="A7" s="235" t="s">
        <v>4</v>
      </c>
      <c r="B7" s="235" t="s">
        <v>248</v>
      </c>
      <c r="C7" s="237" t="s">
        <v>275</v>
      </c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</row>
    <row r="8" spans="1:24" x14ac:dyDescent="0.3">
      <c r="A8" s="235"/>
      <c r="B8" s="235"/>
      <c r="C8" s="1" t="s">
        <v>276</v>
      </c>
      <c r="D8" s="1" t="s">
        <v>277</v>
      </c>
      <c r="E8" s="1" t="s">
        <v>278</v>
      </c>
      <c r="F8" s="1" t="s">
        <v>279</v>
      </c>
      <c r="G8" s="1" t="s">
        <v>280</v>
      </c>
      <c r="H8" s="1" t="s">
        <v>281</v>
      </c>
      <c r="I8" s="1" t="s">
        <v>282</v>
      </c>
      <c r="J8" s="1" t="s">
        <v>283</v>
      </c>
      <c r="K8" s="1" t="s">
        <v>284</v>
      </c>
      <c r="L8" s="1" t="s">
        <v>285</v>
      </c>
      <c r="M8" s="1" t="s">
        <v>286</v>
      </c>
      <c r="N8" s="1" t="s">
        <v>287</v>
      </c>
      <c r="O8" s="1" t="s">
        <v>288</v>
      </c>
      <c r="P8" s="1" t="s">
        <v>289</v>
      </c>
      <c r="Q8" s="1" t="s">
        <v>290</v>
      </c>
      <c r="R8" s="1" t="s">
        <v>291</v>
      </c>
      <c r="S8" s="1" t="s">
        <v>292</v>
      </c>
      <c r="T8" s="1" t="s">
        <v>293</v>
      </c>
      <c r="U8" s="1" t="s">
        <v>294</v>
      </c>
      <c r="V8" s="1" t="s">
        <v>295</v>
      </c>
      <c r="W8" s="1" t="s">
        <v>296</v>
      </c>
      <c r="X8" s="1" t="s">
        <v>297</v>
      </c>
    </row>
    <row r="9" spans="1:24" x14ac:dyDescent="0.3">
      <c r="A9" s="253" t="s">
        <v>255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</row>
    <row r="10" spans="1:24" x14ac:dyDescent="0.3">
      <c r="A10" s="2" t="s">
        <v>11</v>
      </c>
      <c r="B10" s="203">
        <v>3365</v>
      </c>
      <c r="C10" s="203">
        <v>19</v>
      </c>
      <c r="D10" s="203">
        <v>1</v>
      </c>
      <c r="E10" s="203">
        <v>174</v>
      </c>
      <c r="F10" s="203">
        <v>4</v>
      </c>
      <c r="G10" s="203">
        <v>8</v>
      </c>
      <c r="H10" s="203">
        <v>117</v>
      </c>
      <c r="I10" s="203">
        <v>1386</v>
      </c>
      <c r="J10" s="203">
        <v>38</v>
      </c>
      <c r="K10" s="203">
        <v>632</v>
      </c>
      <c r="L10" s="203">
        <v>30</v>
      </c>
      <c r="M10" s="203">
        <v>8</v>
      </c>
      <c r="N10" s="203">
        <v>63</v>
      </c>
      <c r="O10" s="203">
        <v>113</v>
      </c>
      <c r="P10" s="203">
        <v>102</v>
      </c>
      <c r="Q10" s="203">
        <v>1</v>
      </c>
      <c r="R10" s="203">
        <v>135</v>
      </c>
      <c r="S10" s="203">
        <v>18</v>
      </c>
      <c r="T10" s="203">
        <v>180</v>
      </c>
      <c r="U10" s="203">
        <v>335</v>
      </c>
      <c r="V10" s="203">
        <v>0</v>
      </c>
      <c r="W10" s="203">
        <v>0</v>
      </c>
      <c r="X10" s="203">
        <v>1</v>
      </c>
    </row>
    <row r="11" spans="1:24" x14ac:dyDescent="0.3">
      <c r="A11" s="2" t="s">
        <v>12</v>
      </c>
      <c r="B11" s="203">
        <v>65168</v>
      </c>
      <c r="C11" s="203">
        <v>1716</v>
      </c>
      <c r="D11" s="203">
        <v>4</v>
      </c>
      <c r="E11" s="203">
        <v>8524</v>
      </c>
      <c r="F11" s="203">
        <v>9</v>
      </c>
      <c r="G11" s="203">
        <v>42</v>
      </c>
      <c r="H11" s="203">
        <v>15186</v>
      </c>
      <c r="I11" s="203">
        <v>12907</v>
      </c>
      <c r="J11" s="203">
        <v>2025</v>
      </c>
      <c r="K11" s="203">
        <v>4692</v>
      </c>
      <c r="L11" s="203">
        <v>1318</v>
      </c>
      <c r="M11" s="203">
        <v>844</v>
      </c>
      <c r="N11" s="203">
        <v>299</v>
      </c>
      <c r="O11" s="203">
        <v>5920</v>
      </c>
      <c r="P11" s="203">
        <v>2476</v>
      </c>
      <c r="Q11" s="203">
        <v>29</v>
      </c>
      <c r="R11" s="203">
        <v>1203</v>
      </c>
      <c r="S11" s="203">
        <v>387</v>
      </c>
      <c r="T11" s="203">
        <v>1391</v>
      </c>
      <c r="U11" s="203">
        <v>6096</v>
      </c>
      <c r="V11" s="203">
        <v>2</v>
      </c>
      <c r="W11" s="203">
        <v>1</v>
      </c>
      <c r="X11" s="203">
        <v>97</v>
      </c>
    </row>
    <row r="12" spans="1:24" x14ac:dyDescent="0.3">
      <c r="A12" s="2" t="s">
        <v>13</v>
      </c>
      <c r="B12" s="203">
        <v>7587</v>
      </c>
      <c r="C12" s="203">
        <v>100</v>
      </c>
      <c r="D12" s="203">
        <v>4</v>
      </c>
      <c r="E12" s="203">
        <v>750</v>
      </c>
      <c r="F12" s="203">
        <v>14</v>
      </c>
      <c r="G12" s="203">
        <v>19</v>
      </c>
      <c r="H12" s="203">
        <v>485</v>
      </c>
      <c r="I12" s="203">
        <v>2134</v>
      </c>
      <c r="J12" s="203">
        <v>259</v>
      </c>
      <c r="K12" s="203">
        <v>1329</v>
      </c>
      <c r="L12" s="203">
        <v>172</v>
      </c>
      <c r="M12" s="203">
        <v>39</v>
      </c>
      <c r="N12" s="203">
        <v>189</v>
      </c>
      <c r="O12" s="203">
        <v>759</v>
      </c>
      <c r="P12" s="203">
        <v>479</v>
      </c>
      <c r="Q12" s="203">
        <v>1</v>
      </c>
      <c r="R12" s="203">
        <v>173</v>
      </c>
      <c r="S12" s="203">
        <v>118</v>
      </c>
      <c r="T12" s="203">
        <v>210</v>
      </c>
      <c r="U12" s="203">
        <v>344</v>
      </c>
      <c r="V12" s="203">
        <v>0</v>
      </c>
      <c r="W12" s="203">
        <v>0</v>
      </c>
      <c r="X12" s="203">
        <v>9</v>
      </c>
    </row>
    <row r="13" spans="1:24" x14ac:dyDescent="0.3">
      <c r="A13" s="2" t="s">
        <v>14</v>
      </c>
      <c r="B13" s="203">
        <v>24222</v>
      </c>
      <c r="C13" s="203">
        <v>361</v>
      </c>
      <c r="D13" s="203">
        <v>23</v>
      </c>
      <c r="E13" s="203">
        <v>2945</v>
      </c>
      <c r="F13" s="203">
        <v>9</v>
      </c>
      <c r="G13" s="203">
        <v>82</v>
      </c>
      <c r="H13" s="203">
        <v>2215</v>
      </c>
      <c r="I13" s="203">
        <v>7107</v>
      </c>
      <c r="J13" s="203">
        <v>1106</v>
      </c>
      <c r="K13" s="203">
        <v>3563</v>
      </c>
      <c r="L13" s="203">
        <v>590</v>
      </c>
      <c r="M13" s="203">
        <v>98</v>
      </c>
      <c r="N13" s="203">
        <v>430</v>
      </c>
      <c r="O13" s="203">
        <v>2325</v>
      </c>
      <c r="P13" s="203">
        <v>1240</v>
      </c>
      <c r="Q13" s="203">
        <v>12</v>
      </c>
      <c r="R13" s="203">
        <v>275</v>
      </c>
      <c r="S13" s="203">
        <v>580</v>
      </c>
      <c r="T13" s="203">
        <v>417</v>
      </c>
      <c r="U13" s="203">
        <v>832</v>
      </c>
      <c r="V13" s="203">
        <v>0</v>
      </c>
      <c r="W13" s="203">
        <v>1</v>
      </c>
      <c r="X13" s="203">
        <v>11</v>
      </c>
    </row>
    <row r="14" spans="1:24" x14ac:dyDescent="0.3">
      <c r="A14" s="2" t="s">
        <v>15</v>
      </c>
      <c r="B14" s="203">
        <v>15873</v>
      </c>
      <c r="C14" s="203">
        <v>332</v>
      </c>
      <c r="D14" s="203">
        <v>3</v>
      </c>
      <c r="E14" s="203">
        <v>1350</v>
      </c>
      <c r="F14" s="203">
        <v>1</v>
      </c>
      <c r="G14" s="203">
        <v>6</v>
      </c>
      <c r="H14" s="203">
        <v>3625</v>
      </c>
      <c r="I14" s="203">
        <v>2006</v>
      </c>
      <c r="J14" s="203">
        <v>449</v>
      </c>
      <c r="K14" s="203">
        <v>409</v>
      </c>
      <c r="L14" s="203">
        <v>263</v>
      </c>
      <c r="M14" s="203">
        <v>122</v>
      </c>
      <c r="N14" s="203">
        <v>59</v>
      </c>
      <c r="O14" s="203">
        <v>1090</v>
      </c>
      <c r="P14" s="203">
        <v>628</v>
      </c>
      <c r="Q14" s="203">
        <v>2</v>
      </c>
      <c r="R14" s="203">
        <v>310</v>
      </c>
      <c r="S14" s="203">
        <v>35</v>
      </c>
      <c r="T14" s="203">
        <v>679</v>
      </c>
      <c r="U14" s="203">
        <v>4461</v>
      </c>
      <c r="V14" s="203">
        <v>2</v>
      </c>
      <c r="W14" s="203">
        <v>0</v>
      </c>
      <c r="X14" s="203">
        <v>41</v>
      </c>
    </row>
    <row r="15" spans="1:24" x14ac:dyDescent="0.3">
      <c r="A15" s="2" t="s">
        <v>16</v>
      </c>
      <c r="B15" s="203">
        <v>1408</v>
      </c>
      <c r="C15" s="203">
        <v>8</v>
      </c>
      <c r="D15" s="203">
        <v>0</v>
      </c>
      <c r="E15" s="203">
        <v>44</v>
      </c>
      <c r="F15" s="203">
        <v>1</v>
      </c>
      <c r="G15" s="203">
        <v>1</v>
      </c>
      <c r="H15" s="203">
        <v>42</v>
      </c>
      <c r="I15" s="203">
        <v>110</v>
      </c>
      <c r="J15" s="203">
        <v>20</v>
      </c>
      <c r="K15" s="203">
        <v>46</v>
      </c>
      <c r="L15" s="203">
        <v>27</v>
      </c>
      <c r="M15" s="203">
        <v>1</v>
      </c>
      <c r="N15" s="203">
        <v>22</v>
      </c>
      <c r="O15" s="203">
        <v>72</v>
      </c>
      <c r="P15" s="203">
        <v>61</v>
      </c>
      <c r="Q15" s="203">
        <v>0</v>
      </c>
      <c r="R15" s="203">
        <v>19</v>
      </c>
      <c r="S15" s="203">
        <v>1</v>
      </c>
      <c r="T15" s="203">
        <v>23</v>
      </c>
      <c r="U15" s="203">
        <v>35</v>
      </c>
      <c r="V15" s="203">
        <v>0</v>
      </c>
      <c r="W15" s="203">
        <v>0</v>
      </c>
      <c r="X15" s="203">
        <v>875</v>
      </c>
    </row>
    <row r="16" spans="1:24" x14ac:dyDescent="0.3">
      <c r="A16" s="40" t="s">
        <v>256</v>
      </c>
      <c r="B16" s="205">
        <v>117624</v>
      </c>
      <c r="C16" s="205">
        <v>2536</v>
      </c>
      <c r="D16" s="205">
        <v>35</v>
      </c>
      <c r="E16" s="205">
        <v>13787</v>
      </c>
      <c r="F16" s="205">
        <v>38</v>
      </c>
      <c r="G16" s="205">
        <v>158</v>
      </c>
      <c r="H16" s="205">
        <v>21670</v>
      </c>
      <c r="I16" s="205">
        <v>25650</v>
      </c>
      <c r="J16" s="205">
        <v>3898</v>
      </c>
      <c r="K16" s="205">
        <v>10671</v>
      </c>
      <c r="L16" s="205">
        <v>2400</v>
      </c>
      <c r="M16" s="205">
        <v>1112</v>
      </c>
      <c r="N16" s="205">
        <v>1062</v>
      </c>
      <c r="O16" s="205">
        <v>10279</v>
      </c>
      <c r="P16" s="205">
        <v>4986</v>
      </c>
      <c r="Q16" s="205">
        <v>45</v>
      </c>
      <c r="R16" s="205">
        <v>2115</v>
      </c>
      <c r="S16" s="205">
        <v>1139</v>
      </c>
      <c r="T16" s="205">
        <v>2900</v>
      </c>
      <c r="U16" s="205">
        <v>12103</v>
      </c>
      <c r="V16" s="205">
        <v>4</v>
      </c>
      <c r="W16" s="205">
        <v>2</v>
      </c>
      <c r="X16" s="205">
        <v>1034</v>
      </c>
    </row>
    <row r="17" spans="1:24" x14ac:dyDescent="0.3">
      <c r="A17" s="253" t="s">
        <v>257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</row>
    <row r="18" spans="1:24" x14ac:dyDescent="0.3">
      <c r="A18" s="2" t="s">
        <v>11</v>
      </c>
      <c r="B18" s="203">
        <v>16542</v>
      </c>
      <c r="C18" s="203">
        <v>45</v>
      </c>
      <c r="D18" s="203">
        <v>0</v>
      </c>
      <c r="E18" s="203">
        <v>1474</v>
      </c>
      <c r="F18" s="203">
        <v>10</v>
      </c>
      <c r="G18" s="203">
        <v>20</v>
      </c>
      <c r="H18" s="203">
        <v>331</v>
      </c>
      <c r="I18" s="203">
        <v>7064</v>
      </c>
      <c r="J18" s="203">
        <v>1054</v>
      </c>
      <c r="K18" s="203">
        <v>2134</v>
      </c>
      <c r="L18" s="203">
        <v>186</v>
      </c>
      <c r="M18" s="203">
        <v>124</v>
      </c>
      <c r="N18" s="203">
        <v>221</v>
      </c>
      <c r="O18" s="203">
        <v>393</v>
      </c>
      <c r="P18" s="203">
        <v>383</v>
      </c>
      <c r="Q18" s="203">
        <v>9</v>
      </c>
      <c r="R18" s="203">
        <v>618</v>
      </c>
      <c r="S18" s="203">
        <v>45</v>
      </c>
      <c r="T18" s="203">
        <v>1575</v>
      </c>
      <c r="U18" s="203">
        <v>852</v>
      </c>
      <c r="V18" s="203">
        <v>0</v>
      </c>
      <c r="W18" s="203">
        <v>0</v>
      </c>
      <c r="X18" s="203">
        <v>4</v>
      </c>
    </row>
    <row r="19" spans="1:24" x14ac:dyDescent="0.3">
      <c r="A19" s="2" t="s">
        <v>12</v>
      </c>
      <c r="B19" s="203">
        <v>65009</v>
      </c>
      <c r="C19" s="203">
        <v>1711</v>
      </c>
      <c r="D19" s="203">
        <v>4</v>
      </c>
      <c r="E19" s="203">
        <v>8499</v>
      </c>
      <c r="F19" s="203">
        <v>9</v>
      </c>
      <c r="G19" s="203">
        <v>42</v>
      </c>
      <c r="H19" s="203">
        <v>15160</v>
      </c>
      <c r="I19" s="203">
        <v>12874</v>
      </c>
      <c r="J19" s="203">
        <v>2017</v>
      </c>
      <c r="K19" s="203">
        <v>4684</v>
      </c>
      <c r="L19" s="203">
        <v>1312</v>
      </c>
      <c r="M19" s="203">
        <v>842</v>
      </c>
      <c r="N19" s="203">
        <v>299</v>
      </c>
      <c r="O19" s="203">
        <v>5903</v>
      </c>
      <c r="P19" s="203">
        <v>2468</v>
      </c>
      <c r="Q19" s="203">
        <v>29</v>
      </c>
      <c r="R19" s="203">
        <v>1199</v>
      </c>
      <c r="S19" s="203">
        <v>384</v>
      </c>
      <c r="T19" s="203">
        <v>1389</v>
      </c>
      <c r="U19" s="203">
        <v>6084</v>
      </c>
      <c r="V19" s="203">
        <v>2</v>
      </c>
      <c r="W19" s="203">
        <v>1</v>
      </c>
      <c r="X19" s="203">
        <v>97</v>
      </c>
    </row>
    <row r="20" spans="1:24" x14ac:dyDescent="0.3">
      <c r="A20" s="2" t="s">
        <v>13</v>
      </c>
      <c r="B20" s="203">
        <v>71800</v>
      </c>
      <c r="C20" s="203">
        <v>547</v>
      </c>
      <c r="D20" s="203">
        <v>27</v>
      </c>
      <c r="E20" s="203">
        <v>31683</v>
      </c>
      <c r="F20" s="203">
        <v>425</v>
      </c>
      <c r="G20" s="203">
        <v>1402</v>
      </c>
      <c r="H20" s="203">
        <v>1900</v>
      </c>
      <c r="I20" s="203">
        <v>11031</v>
      </c>
      <c r="J20" s="203">
        <v>6116</v>
      </c>
      <c r="K20" s="203">
        <v>5894</v>
      </c>
      <c r="L20" s="203">
        <v>1068</v>
      </c>
      <c r="M20" s="203">
        <v>126</v>
      </c>
      <c r="N20" s="203">
        <v>1195</v>
      </c>
      <c r="O20" s="203">
        <v>3052</v>
      </c>
      <c r="P20" s="203">
        <v>3542</v>
      </c>
      <c r="Q20" s="203">
        <v>2</v>
      </c>
      <c r="R20" s="203">
        <v>834</v>
      </c>
      <c r="S20" s="203">
        <v>909</v>
      </c>
      <c r="T20" s="203">
        <v>1124</v>
      </c>
      <c r="U20" s="203">
        <v>902</v>
      </c>
      <c r="V20" s="203">
        <v>0</v>
      </c>
      <c r="W20" s="203">
        <v>0</v>
      </c>
      <c r="X20" s="203">
        <v>21</v>
      </c>
    </row>
    <row r="21" spans="1:24" x14ac:dyDescent="0.3">
      <c r="A21" s="2" t="s">
        <v>14</v>
      </c>
      <c r="B21" s="203">
        <v>201339</v>
      </c>
      <c r="C21" s="203">
        <v>3360</v>
      </c>
      <c r="D21" s="203">
        <v>368</v>
      </c>
      <c r="E21" s="203">
        <v>64544</v>
      </c>
      <c r="F21" s="203">
        <v>157</v>
      </c>
      <c r="G21" s="203">
        <v>849</v>
      </c>
      <c r="H21" s="203">
        <v>17306</v>
      </c>
      <c r="I21" s="203">
        <v>46128</v>
      </c>
      <c r="J21" s="203">
        <v>13649</v>
      </c>
      <c r="K21" s="203">
        <v>18999</v>
      </c>
      <c r="L21" s="203">
        <v>3879</v>
      </c>
      <c r="M21" s="203">
        <v>417</v>
      </c>
      <c r="N21" s="203">
        <v>2196</v>
      </c>
      <c r="O21" s="203">
        <v>10805</v>
      </c>
      <c r="P21" s="203">
        <v>7563</v>
      </c>
      <c r="Q21" s="203">
        <v>38</v>
      </c>
      <c r="R21" s="203">
        <v>963</v>
      </c>
      <c r="S21" s="203">
        <v>4931</v>
      </c>
      <c r="T21" s="203">
        <v>2573</v>
      </c>
      <c r="U21" s="203">
        <v>2579</v>
      </c>
      <c r="V21" s="203">
        <v>0</v>
      </c>
      <c r="W21" s="203">
        <v>1</v>
      </c>
      <c r="X21" s="203">
        <v>34</v>
      </c>
    </row>
    <row r="22" spans="1:24" x14ac:dyDescent="0.3">
      <c r="A22" s="2" t="s">
        <v>15</v>
      </c>
      <c r="B22" s="203">
        <v>15860</v>
      </c>
      <c r="C22" s="203">
        <v>331</v>
      </c>
      <c r="D22" s="203">
        <v>3</v>
      </c>
      <c r="E22" s="203">
        <v>1349</v>
      </c>
      <c r="F22" s="203">
        <v>1</v>
      </c>
      <c r="G22" s="203">
        <v>6</v>
      </c>
      <c r="H22" s="203">
        <v>3623</v>
      </c>
      <c r="I22" s="203">
        <v>2004</v>
      </c>
      <c r="J22" s="203">
        <v>449</v>
      </c>
      <c r="K22" s="203">
        <v>408</v>
      </c>
      <c r="L22" s="203">
        <v>263</v>
      </c>
      <c r="M22" s="203">
        <v>121</v>
      </c>
      <c r="N22" s="203">
        <v>59</v>
      </c>
      <c r="O22" s="203">
        <v>1088</v>
      </c>
      <c r="P22" s="203">
        <v>627</v>
      </c>
      <c r="Q22" s="203">
        <v>2</v>
      </c>
      <c r="R22" s="203">
        <v>310</v>
      </c>
      <c r="S22" s="203">
        <v>35</v>
      </c>
      <c r="T22" s="203">
        <v>679</v>
      </c>
      <c r="U22" s="203">
        <v>4459</v>
      </c>
      <c r="V22" s="203">
        <v>2</v>
      </c>
      <c r="W22" s="203">
        <v>0</v>
      </c>
      <c r="X22" s="203">
        <v>41</v>
      </c>
    </row>
    <row r="23" spans="1:24" x14ac:dyDescent="0.3">
      <c r="A23" s="2" t="s">
        <v>16</v>
      </c>
      <c r="B23" s="203">
        <v>1408</v>
      </c>
      <c r="C23" s="203">
        <v>8</v>
      </c>
      <c r="D23" s="203">
        <v>0</v>
      </c>
      <c r="E23" s="203">
        <v>44</v>
      </c>
      <c r="F23" s="203">
        <v>1</v>
      </c>
      <c r="G23" s="203">
        <v>1</v>
      </c>
      <c r="H23" s="203">
        <v>42</v>
      </c>
      <c r="I23" s="203">
        <v>110</v>
      </c>
      <c r="J23" s="203">
        <v>20</v>
      </c>
      <c r="K23" s="203">
        <v>46</v>
      </c>
      <c r="L23" s="203">
        <v>27</v>
      </c>
      <c r="M23" s="203">
        <v>1</v>
      </c>
      <c r="N23" s="203">
        <v>22</v>
      </c>
      <c r="O23" s="203">
        <v>72</v>
      </c>
      <c r="P23" s="203">
        <v>61</v>
      </c>
      <c r="Q23" s="203">
        <v>0</v>
      </c>
      <c r="R23" s="203">
        <v>19</v>
      </c>
      <c r="S23" s="203">
        <v>1</v>
      </c>
      <c r="T23" s="203">
        <v>23</v>
      </c>
      <c r="U23" s="203">
        <v>35</v>
      </c>
      <c r="V23" s="203">
        <v>0</v>
      </c>
      <c r="W23" s="203">
        <v>0</v>
      </c>
      <c r="X23" s="203">
        <v>875</v>
      </c>
    </row>
    <row r="24" spans="1:24" x14ac:dyDescent="0.3">
      <c r="A24" s="40" t="s">
        <v>256</v>
      </c>
      <c r="B24" s="205">
        <v>371958</v>
      </c>
      <c r="C24" s="205">
        <v>6002</v>
      </c>
      <c r="D24" s="205">
        <v>402</v>
      </c>
      <c r="E24" s="205">
        <v>107593</v>
      </c>
      <c r="F24" s="205">
        <v>603</v>
      </c>
      <c r="G24" s="205">
        <v>2320</v>
      </c>
      <c r="H24" s="205">
        <v>38362</v>
      </c>
      <c r="I24" s="205">
        <v>79211</v>
      </c>
      <c r="J24" s="205">
        <v>23305</v>
      </c>
      <c r="K24" s="205">
        <v>32165</v>
      </c>
      <c r="L24" s="205">
        <v>6735</v>
      </c>
      <c r="M24" s="205">
        <v>1631</v>
      </c>
      <c r="N24" s="205">
        <v>3992</v>
      </c>
      <c r="O24" s="205">
        <v>21313</v>
      </c>
      <c r="P24" s="205">
        <v>14644</v>
      </c>
      <c r="Q24" s="205">
        <v>80</v>
      </c>
      <c r="R24" s="205">
        <v>3943</v>
      </c>
      <c r="S24" s="205">
        <v>6305</v>
      </c>
      <c r="T24" s="205">
        <v>7363</v>
      </c>
      <c r="U24" s="205">
        <v>14911</v>
      </c>
      <c r="V24" s="205">
        <v>4</v>
      </c>
      <c r="W24" s="205">
        <v>2</v>
      </c>
      <c r="X24" s="205">
        <v>1072</v>
      </c>
    </row>
    <row r="25" spans="1:24" x14ac:dyDescent="0.3">
      <c r="A25" s="253" t="s">
        <v>258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 x14ac:dyDescent="0.3">
      <c r="A26" s="2" t="s">
        <v>11</v>
      </c>
      <c r="B26" s="204">
        <v>11170743.1</v>
      </c>
      <c r="C26" s="204">
        <v>34255.26</v>
      </c>
      <c r="D26" s="204">
        <v>27957.62</v>
      </c>
      <c r="E26" s="204">
        <v>314271.63</v>
      </c>
      <c r="F26" s="204">
        <v>5484.08</v>
      </c>
      <c r="G26" s="204">
        <v>12520.47</v>
      </c>
      <c r="H26" s="204">
        <v>195272.35</v>
      </c>
      <c r="I26" s="204">
        <v>5347162.88</v>
      </c>
      <c r="J26" s="204">
        <v>454990.06</v>
      </c>
      <c r="K26" s="204">
        <v>1181223.57</v>
      </c>
      <c r="L26" s="204">
        <v>133361.18</v>
      </c>
      <c r="M26" s="204">
        <v>105572.36</v>
      </c>
      <c r="N26" s="204">
        <v>147161.10999999999</v>
      </c>
      <c r="O26" s="204">
        <v>251011.45</v>
      </c>
      <c r="P26" s="204">
        <v>232469.43</v>
      </c>
      <c r="Q26" s="204">
        <v>2418.8000000000002</v>
      </c>
      <c r="R26" s="204">
        <v>252976.19</v>
      </c>
      <c r="S26" s="204">
        <v>22425.59</v>
      </c>
      <c r="T26" s="204">
        <v>1993642.16</v>
      </c>
      <c r="U26" s="204">
        <v>455627.98</v>
      </c>
      <c r="V26" s="204">
        <v>0</v>
      </c>
      <c r="W26" s="204">
        <v>0</v>
      </c>
      <c r="X26" s="204">
        <v>938.93</v>
      </c>
    </row>
    <row r="27" spans="1:24" x14ac:dyDescent="0.3">
      <c r="A27" s="2" t="s">
        <v>12</v>
      </c>
      <c r="B27" s="204">
        <v>47695484.159999996</v>
      </c>
      <c r="C27" s="204">
        <v>1278375.19</v>
      </c>
      <c r="D27" s="204">
        <v>2700</v>
      </c>
      <c r="E27" s="204">
        <v>6102177.5999999996</v>
      </c>
      <c r="F27" s="204">
        <v>5850</v>
      </c>
      <c r="G27" s="204">
        <v>30031.8</v>
      </c>
      <c r="H27" s="204">
        <v>11459474.130000001</v>
      </c>
      <c r="I27" s="204">
        <v>9334997.5600000005</v>
      </c>
      <c r="J27" s="204">
        <v>1407771.15</v>
      </c>
      <c r="K27" s="204">
        <v>3539865.93</v>
      </c>
      <c r="L27" s="204">
        <v>916590.03</v>
      </c>
      <c r="M27" s="204">
        <v>537322.63</v>
      </c>
      <c r="N27" s="204">
        <v>207634.01</v>
      </c>
      <c r="O27" s="204">
        <v>4041673.43</v>
      </c>
      <c r="P27" s="204">
        <v>1794088.05</v>
      </c>
      <c r="Q27" s="204">
        <v>17899.93</v>
      </c>
      <c r="R27" s="204">
        <v>852870.24</v>
      </c>
      <c r="S27" s="204">
        <v>238051.88</v>
      </c>
      <c r="T27" s="204">
        <v>1055675.67</v>
      </c>
      <c r="U27" s="204">
        <v>4797003.53</v>
      </c>
      <c r="V27" s="204">
        <v>1620</v>
      </c>
      <c r="W27" s="204">
        <v>810</v>
      </c>
      <c r="X27" s="204">
        <v>73001.399999999994</v>
      </c>
    </row>
    <row r="28" spans="1:24" x14ac:dyDescent="0.3">
      <c r="A28" s="2" t="s">
        <v>13</v>
      </c>
      <c r="B28" s="204">
        <v>21343915.98</v>
      </c>
      <c r="C28" s="204">
        <v>326350.53000000003</v>
      </c>
      <c r="D28" s="204">
        <v>7109.52</v>
      </c>
      <c r="E28" s="204">
        <v>3033778.22</v>
      </c>
      <c r="F28" s="204">
        <v>189624.09</v>
      </c>
      <c r="G28" s="204">
        <v>213307.73</v>
      </c>
      <c r="H28" s="204">
        <v>879062.94</v>
      </c>
      <c r="I28" s="204">
        <v>7112616.5800000001</v>
      </c>
      <c r="J28" s="204">
        <v>635207.01</v>
      </c>
      <c r="K28" s="204">
        <v>3655573.87</v>
      </c>
      <c r="L28" s="204">
        <v>358177.57</v>
      </c>
      <c r="M28" s="204">
        <v>56462.9</v>
      </c>
      <c r="N28" s="204">
        <v>600531.93000000005</v>
      </c>
      <c r="O28" s="204">
        <v>1283212.19</v>
      </c>
      <c r="P28" s="204">
        <v>1203294.25</v>
      </c>
      <c r="Q28" s="204">
        <v>1885.08</v>
      </c>
      <c r="R28" s="204">
        <v>387805.73</v>
      </c>
      <c r="S28" s="204">
        <v>270711.48</v>
      </c>
      <c r="T28" s="204">
        <v>687716.07</v>
      </c>
      <c r="U28" s="204">
        <v>434364.57</v>
      </c>
      <c r="V28" s="204">
        <v>0</v>
      </c>
      <c r="W28" s="204">
        <v>0</v>
      </c>
      <c r="X28" s="204">
        <v>7123.72</v>
      </c>
    </row>
    <row r="29" spans="1:24" x14ac:dyDescent="0.3">
      <c r="A29" s="2" t="s">
        <v>14</v>
      </c>
      <c r="B29" s="204">
        <v>101106357.17</v>
      </c>
      <c r="C29" s="204">
        <v>1570786.57</v>
      </c>
      <c r="D29" s="204">
        <v>733529.67</v>
      </c>
      <c r="E29" s="204">
        <v>28396877.469999999</v>
      </c>
      <c r="F29" s="204">
        <v>48761.66</v>
      </c>
      <c r="G29" s="204">
        <v>345097.89</v>
      </c>
      <c r="H29" s="204">
        <v>9054370.9399999995</v>
      </c>
      <c r="I29" s="204">
        <v>24788672.699999999</v>
      </c>
      <c r="J29" s="204">
        <v>6096904.71</v>
      </c>
      <c r="K29" s="204">
        <v>11354297.09</v>
      </c>
      <c r="L29" s="204">
        <v>1908413.07</v>
      </c>
      <c r="M29" s="204">
        <v>235269.42</v>
      </c>
      <c r="N29" s="204">
        <v>1032318.37</v>
      </c>
      <c r="O29" s="204">
        <v>5543741.4000000004</v>
      </c>
      <c r="P29" s="204">
        <v>3793051.36</v>
      </c>
      <c r="Q29" s="204">
        <v>21450.17</v>
      </c>
      <c r="R29" s="204">
        <v>490365.8</v>
      </c>
      <c r="S29" s="204">
        <v>2695928.62</v>
      </c>
      <c r="T29" s="204">
        <v>1665713.43</v>
      </c>
      <c r="U29" s="204">
        <v>1317471.53</v>
      </c>
      <c r="V29" s="204">
        <v>0</v>
      </c>
      <c r="W29" s="204">
        <v>378.55</v>
      </c>
      <c r="X29" s="204">
        <v>12956.75</v>
      </c>
    </row>
    <row r="30" spans="1:24" x14ac:dyDescent="0.3">
      <c r="A30" s="2" t="s">
        <v>15</v>
      </c>
      <c r="B30" s="204">
        <v>4889937.55</v>
      </c>
      <c r="C30" s="204">
        <v>102919.51</v>
      </c>
      <c r="D30" s="204">
        <v>945</v>
      </c>
      <c r="E30" s="204">
        <v>414310.43</v>
      </c>
      <c r="F30" s="204">
        <v>135</v>
      </c>
      <c r="G30" s="204">
        <v>1752.38</v>
      </c>
      <c r="H30" s="204">
        <v>1125190.1000000001</v>
      </c>
      <c r="I30" s="204">
        <v>613410.32999999996</v>
      </c>
      <c r="J30" s="204">
        <v>138579.26999999999</v>
      </c>
      <c r="K30" s="204">
        <v>122864.95</v>
      </c>
      <c r="L30" s="204">
        <v>81264.13</v>
      </c>
      <c r="M30" s="204">
        <v>36572.75</v>
      </c>
      <c r="N30" s="204">
        <v>18585</v>
      </c>
      <c r="O30" s="204">
        <v>334306.71000000002</v>
      </c>
      <c r="P30" s="204">
        <v>193211.04</v>
      </c>
      <c r="Q30" s="204">
        <v>630</v>
      </c>
      <c r="R30" s="204">
        <v>95829.2</v>
      </c>
      <c r="S30" s="204">
        <v>10384.08</v>
      </c>
      <c r="T30" s="204">
        <v>206968.27</v>
      </c>
      <c r="U30" s="204">
        <v>1378957.99</v>
      </c>
      <c r="V30" s="204">
        <v>630</v>
      </c>
      <c r="W30" s="204">
        <v>0</v>
      </c>
      <c r="X30" s="204">
        <v>12491.41</v>
      </c>
    </row>
    <row r="31" spans="1:24" x14ac:dyDescent="0.3">
      <c r="A31" s="2" t="s">
        <v>16</v>
      </c>
      <c r="B31" s="204">
        <v>432442.97</v>
      </c>
      <c r="C31" s="204">
        <v>2520</v>
      </c>
      <c r="D31" s="204">
        <v>0</v>
      </c>
      <c r="E31" s="204">
        <v>13831.78</v>
      </c>
      <c r="F31" s="204">
        <v>315</v>
      </c>
      <c r="G31" s="204">
        <v>315</v>
      </c>
      <c r="H31" s="204">
        <v>13130.78</v>
      </c>
      <c r="I31" s="204">
        <v>33689.019999999997</v>
      </c>
      <c r="J31" s="204">
        <v>6259.81</v>
      </c>
      <c r="K31" s="204">
        <v>14305.23</v>
      </c>
      <c r="L31" s="204">
        <v>8124.37</v>
      </c>
      <c r="M31" s="204">
        <v>315</v>
      </c>
      <c r="N31" s="204">
        <v>6781.83</v>
      </c>
      <c r="O31" s="204">
        <v>22106.959999999999</v>
      </c>
      <c r="P31" s="204">
        <v>19287.2</v>
      </c>
      <c r="Q31" s="204">
        <v>0</v>
      </c>
      <c r="R31" s="204">
        <v>5768.83</v>
      </c>
      <c r="S31" s="204">
        <v>315</v>
      </c>
      <c r="T31" s="204">
        <v>7196.22</v>
      </c>
      <c r="U31" s="204">
        <v>10850.13</v>
      </c>
      <c r="V31" s="204">
        <v>0</v>
      </c>
      <c r="W31" s="204">
        <v>0</v>
      </c>
      <c r="X31" s="204">
        <v>267330.81</v>
      </c>
    </row>
    <row r="32" spans="1:24" x14ac:dyDescent="0.3">
      <c r="A32" s="40" t="s">
        <v>256</v>
      </c>
      <c r="B32" s="206">
        <v>186638880.93000001</v>
      </c>
      <c r="C32" s="206">
        <v>3315207.06</v>
      </c>
      <c r="D32" s="206">
        <v>772241.81</v>
      </c>
      <c r="E32" s="206">
        <v>38275247.130000003</v>
      </c>
      <c r="F32" s="206">
        <v>250169.83</v>
      </c>
      <c r="G32" s="206">
        <v>603025.27</v>
      </c>
      <c r="H32" s="206">
        <v>22726501.239999998</v>
      </c>
      <c r="I32" s="206">
        <v>47230549.07</v>
      </c>
      <c r="J32" s="206">
        <v>8739712.0099999998</v>
      </c>
      <c r="K32" s="206">
        <v>19868130.640000001</v>
      </c>
      <c r="L32" s="206">
        <v>3405930.35</v>
      </c>
      <c r="M32" s="206">
        <v>971515.06</v>
      </c>
      <c r="N32" s="206">
        <v>2013012.25</v>
      </c>
      <c r="O32" s="206">
        <v>11476052.140000001</v>
      </c>
      <c r="P32" s="206">
        <v>7235401.3300000001</v>
      </c>
      <c r="Q32" s="206">
        <v>44283.98</v>
      </c>
      <c r="R32" s="206">
        <v>2085615.99</v>
      </c>
      <c r="S32" s="206">
        <v>3237816.65</v>
      </c>
      <c r="T32" s="206">
        <v>5616911.8200000003</v>
      </c>
      <c r="U32" s="206">
        <v>8394275.7300000004</v>
      </c>
      <c r="V32" s="206">
        <v>2250</v>
      </c>
      <c r="W32" s="206">
        <v>1188.55</v>
      </c>
      <c r="X32" s="206">
        <v>373843.02</v>
      </c>
    </row>
    <row r="34" spans="1:3" x14ac:dyDescent="0.3">
      <c r="A34" s="231" t="str">
        <f>HYPERLINK("#'Vysvetlivky'!A15", "Vysvetlivky k sekciám SK-NACE")</f>
        <v>Vysvetlivky k sekciám SK-NACE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  <c r="C35" s="232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42578125" defaultRowHeight="13.2" x14ac:dyDescent="0.3"/>
  <cols>
    <col min="1" max="1" width="10.7109375" customWidth="1"/>
    <col min="2" max="24" width="15.7109375" customWidth="1"/>
  </cols>
  <sheetData>
    <row r="2" spans="1:24" ht="15.6" x14ac:dyDescent="0.3">
      <c r="A2" s="226" t="s">
        <v>269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4" x14ac:dyDescent="0.3">
      <c r="A3" s="252" t="s">
        <v>274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</row>
    <row r="5" spans="1:24" x14ac:dyDescent="0.3">
      <c r="A5" s="230" t="s">
        <v>2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</row>
    <row r="7" spans="1:24" x14ac:dyDescent="0.3">
      <c r="A7" s="235" t="s">
        <v>4</v>
      </c>
      <c r="B7" s="235" t="s">
        <v>248</v>
      </c>
      <c r="C7" s="237" t="s">
        <v>275</v>
      </c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</row>
    <row r="8" spans="1:24" x14ac:dyDescent="0.3">
      <c r="A8" s="235"/>
      <c r="B8" s="235"/>
      <c r="C8" s="1" t="s">
        <v>276</v>
      </c>
      <c r="D8" s="1" t="s">
        <v>277</v>
      </c>
      <c r="E8" s="1" t="s">
        <v>278</v>
      </c>
      <c r="F8" s="1" t="s">
        <v>279</v>
      </c>
      <c r="G8" s="1" t="s">
        <v>280</v>
      </c>
      <c r="H8" s="1" t="s">
        <v>281</v>
      </c>
      <c r="I8" s="1" t="s">
        <v>282</v>
      </c>
      <c r="J8" s="1" t="s">
        <v>283</v>
      </c>
      <c r="K8" s="1" t="s">
        <v>284</v>
      </c>
      <c r="L8" s="1" t="s">
        <v>285</v>
      </c>
      <c r="M8" s="1" t="s">
        <v>286</v>
      </c>
      <c r="N8" s="1" t="s">
        <v>287</v>
      </c>
      <c r="O8" s="1" t="s">
        <v>288</v>
      </c>
      <c r="P8" s="1" t="s">
        <v>289</v>
      </c>
      <c r="Q8" s="1" t="s">
        <v>290</v>
      </c>
      <c r="R8" s="1" t="s">
        <v>291</v>
      </c>
      <c r="S8" s="1" t="s">
        <v>292</v>
      </c>
      <c r="T8" s="1" t="s">
        <v>293</v>
      </c>
      <c r="U8" s="1" t="s">
        <v>294</v>
      </c>
      <c r="V8" s="1" t="s">
        <v>295</v>
      </c>
      <c r="W8" s="1" t="s">
        <v>296</v>
      </c>
      <c r="X8" s="1" t="s">
        <v>297</v>
      </c>
    </row>
    <row r="9" spans="1:24" x14ac:dyDescent="0.3">
      <c r="A9" s="253" t="s">
        <v>255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</row>
    <row r="10" spans="1:24" x14ac:dyDescent="0.3">
      <c r="A10" s="2" t="s">
        <v>11</v>
      </c>
      <c r="B10" s="207">
        <v>3151</v>
      </c>
      <c r="C10" s="207">
        <v>15</v>
      </c>
      <c r="D10" s="207">
        <v>1</v>
      </c>
      <c r="E10" s="207">
        <v>154</v>
      </c>
      <c r="F10" s="207">
        <v>4</v>
      </c>
      <c r="G10" s="207">
        <v>7</v>
      </c>
      <c r="H10" s="207">
        <v>112</v>
      </c>
      <c r="I10" s="207">
        <v>1293</v>
      </c>
      <c r="J10" s="207">
        <v>37</v>
      </c>
      <c r="K10" s="207">
        <v>576</v>
      </c>
      <c r="L10" s="207">
        <v>29</v>
      </c>
      <c r="M10" s="207">
        <v>8</v>
      </c>
      <c r="N10" s="207">
        <v>65</v>
      </c>
      <c r="O10" s="207">
        <v>109</v>
      </c>
      <c r="P10" s="207">
        <v>97</v>
      </c>
      <c r="Q10" s="207">
        <v>0</v>
      </c>
      <c r="R10" s="207">
        <v>120</v>
      </c>
      <c r="S10" s="207">
        <v>17</v>
      </c>
      <c r="T10" s="207">
        <v>180</v>
      </c>
      <c r="U10" s="207">
        <v>324</v>
      </c>
      <c r="V10" s="207">
        <v>0</v>
      </c>
      <c r="W10" s="207">
        <v>0</v>
      </c>
      <c r="X10" s="207">
        <v>3</v>
      </c>
    </row>
    <row r="11" spans="1:24" x14ac:dyDescent="0.3">
      <c r="A11" s="2" t="s">
        <v>12</v>
      </c>
      <c r="B11" s="207">
        <v>70710</v>
      </c>
      <c r="C11" s="207">
        <v>1818</v>
      </c>
      <c r="D11" s="207">
        <v>4</v>
      </c>
      <c r="E11" s="207">
        <v>9072</v>
      </c>
      <c r="F11" s="207">
        <v>12</v>
      </c>
      <c r="G11" s="207">
        <v>39</v>
      </c>
      <c r="H11" s="207">
        <v>16645</v>
      </c>
      <c r="I11" s="207">
        <v>13636</v>
      </c>
      <c r="J11" s="207">
        <v>2160</v>
      </c>
      <c r="K11" s="207">
        <v>4895</v>
      </c>
      <c r="L11" s="207">
        <v>1427</v>
      </c>
      <c r="M11" s="207">
        <v>1003</v>
      </c>
      <c r="N11" s="207">
        <v>325</v>
      </c>
      <c r="O11" s="207">
        <v>6401</v>
      </c>
      <c r="P11" s="207">
        <v>2766</v>
      </c>
      <c r="Q11" s="207">
        <v>35</v>
      </c>
      <c r="R11" s="207">
        <v>1304</v>
      </c>
      <c r="S11" s="207">
        <v>350</v>
      </c>
      <c r="T11" s="207">
        <v>1574</v>
      </c>
      <c r="U11" s="207">
        <v>7126</v>
      </c>
      <c r="V11" s="207">
        <v>4</v>
      </c>
      <c r="W11" s="207">
        <v>1</v>
      </c>
      <c r="X11" s="207">
        <v>113</v>
      </c>
    </row>
    <row r="12" spans="1:24" x14ac:dyDescent="0.3">
      <c r="A12" s="2" t="s">
        <v>13</v>
      </c>
      <c r="B12" s="207">
        <v>8098</v>
      </c>
      <c r="C12" s="207">
        <v>110</v>
      </c>
      <c r="D12" s="207">
        <v>4</v>
      </c>
      <c r="E12" s="207">
        <v>751</v>
      </c>
      <c r="F12" s="207">
        <v>16</v>
      </c>
      <c r="G12" s="207">
        <v>21</v>
      </c>
      <c r="H12" s="207">
        <v>512</v>
      </c>
      <c r="I12" s="207">
        <v>2382</v>
      </c>
      <c r="J12" s="207">
        <v>264</v>
      </c>
      <c r="K12" s="207">
        <v>1337</v>
      </c>
      <c r="L12" s="207">
        <v>182</v>
      </c>
      <c r="M12" s="207">
        <v>43</v>
      </c>
      <c r="N12" s="207">
        <v>217</v>
      </c>
      <c r="O12" s="207">
        <v>819</v>
      </c>
      <c r="P12" s="207">
        <v>518</v>
      </c>
      <c r="Q12" s="207">
        <v>4</v>
      </c>
      <c r="R12" s="207">
        <v>183</v>
      </c>
      <c r="S12" s="207">
        <v>113</v>
      </c>
      <c r="T12" s="207">
        <v>233</v>
      </c>
      <c r="U12" s="207">
        <v>379</v>
      </c>
      <c r="V12" s="207">
        <v>0</v>
      </c>
      <c r="W12" s="207">
        <v>0</v>
      </c>
      <c r="X12" s="207">
        <v>10</v>
      </c>
    </row>
    <row r="13" spans="1:24" x14ac:dyDescent="0.3">
      <c r="A13" s="2" t="s">
        <v>14</v>
      </c>
      <c r="B13" s="207">
        <v>23086</v>
      </c>
      <c r="C13" s="207">
        <v>372</v>
      </c>
      <c r="D13" s="207">
        <v>21</v>
      </c>
      <c r="E13" s="207">
        <v>2809</v>
      </c>
      <c r="F13" s="207">
        <v>5</v>
      </c>
      <c r="G13" s="207">
        <v>67</v>
      </c>
      <c r="H13" s="207">
        <v>2198</v>
      </c>
      <c r="I13" s="207">
        <v>6499</v>
      </c>
      <c r="J13" s="207">
        <v>1034</v>
      </c>
      <c r="K13" s="207">
        <v>3559</v>
      </c>
      <c r="L13" s="207">
        <v>588</v>
      </c>
      <c r="M13" s="207">
        <v>88</v>
      </c>
      <c r="N13" s="207">
        <v>421</v>
      </c>
      <c r="O13" s="207">
        <v>2227</v>
      </c>
      <c r="P13" s="207">
        <v>1222</v>
      </c>
      <c r="Q13" s="207">
        <v>11</v>
      </c>
      <c r="R13" s="207">
        <v>281</v>
      </c>
      <c r="S13" s="207">
        <v>445</v>
      </c>
      <c r="T13" s="207">
        <v>416</v>
      </c>
      <c r="U13" s="207">
        <v>809</v>
      </c>
      <c r="V13" s="207">
        <v>0</v>
      </c>
      <c r="W13" s="207">
        <v>0</v>
      </c>
      <c r="X13" s="207">
        <v>14</v>
      </c>
    </row>
    <row r="14" spans="1:24" x14ac:dyDescent="0.3">
      <c r="A14" s="2" t="s">
        <v>15</v>
      </c>
      <c r="B14" s="207">
        <v>13525</v>
      </c>
      <c r="C14" s="207">
        <v>287</v>
      </c>
      <c r="D14" s="207">
        <v>2</v>
      </c>
      <c r="E14" s="207">
        <v>1168</v>
      </c>
      <c r="F14" s="207">
        <v>2</v>
      </c>
      <c r="G14" s="207">
        <v>4</v>
      </c>
      <c r="H14" s="207">
        <v>3179</v>
      </c>
      <c r="I14" s="207">
        <v>1666</v>
      </c>
      <c r="J14" s="207">
        <v>376</v>
      </c>
      <c r="K14" s="207">
        <v>361</v>
      </c>
      <c r="L14" s="207">
        <v>233</v>
      </c>
      <c r="M14" s="207">
        <v>138</v>
      </c>
      <c r="N14" s="207">
        <v>55</v>
      </c>
      <c r="O14" s="207">
        <v>980</v>
      </c>
      <c r="P14" s="207">
        <v>537</v>
      </c>
      <c r="Q14" s="207">
        <v>2</v>
      </c>
      <c r="R14" s="207">
        <v>256</v>
      </c>
      <c r="S14" s="207">
        <v>34</v>
      </c>
      <c r="T14" s="207">
        <v>543</v>
      </c>
      <c r="U14" s="207">
        <v>3673</v>
      </c>
      <c r="V14" s="207">
        <v>0</v>
      </c>
      <c r="W14" s="207">
        <v>0</v>
      </c>
      <c r="X14" s="207">
        <v>29</v>
      </c>
    </row>
    <row r="15" spans="1:24" x14ac:dyDescent="0.3">
      <c r="A15" s="2" t="s">
        <v>16</v>
      </c>
      <c r="B15" s="207">
        <v>1444</v>
      </c>
      <c r="C15" s="207">
        <v>15</v>
      </c>
      <c r="D15" s="207">
        <v>0</v>
      </c>
      <c r="E15" s="207">
        <v>42</v>
      </c>
      <c r="F15" s="207">
        <v>1</v>
      </c>
      <c r="G15" s="207">
        <v>1</v>
      </c>
      <c r="H15" s="207">
        <v>39</v>
      </c>
      <c r="I15" s="207">
        <v>115</v>
      </c>
      <c r="J15" s="207">
        <v>19</v>
      </c>
      <c r="K15" s="207">
        <v>49</v>
      </c>
      <c r="L15" s="207">
        <v>27</v>
      </c>
      <c r="M15" s="207">
        <v>1</v>
      </c>
      <c r="N15" s="207">
        <v>21</v>
      </c>
      <c r="O15" s="207">
        <v>68</v>
      </c>
      <c r="P15" s="207">
        <v>58</v>
      </c>
      <c r="Q15" s="207">
        <v>0</v>
      </c>
      <c r="R15" s="207">
        <v>18</v>
      </c>
      <c r="S15" s="207">
        <v>1</v>
      </c>
      <c r="T15" s="207">
        <v>24</v>
      </c>
      <c r="U15" s="207">
        <v>29</v>
      </c>
      <c r="V15" s="207">
        <v>0</v>
      </c>
      <c r="W15" s="207">
        <v>0</v>
      </c>
      <c r="X15" s="207">
        <v>916</v>
      </c>
    </row>
    <row r="16" spans="1:24" x14ac:dyDescent="0.3">
      <c r="A16" s="40" t="s">
        <v>256</v>
      </c>
      <c r="B16" s="209">
        <v>120014</v>
      </c>
      <c r="C16" s="209">
        <v>2617</v>
      </c>
      <c r="D16" s="209">
        <v>32</v>
      </c>
      <c r="E16" s="209">
        <v>13996</v>
      </c>
      <c r="F16" s="209">
        <v>40</v>
      </c>
      <c r="G16" s="209">
        <v>139</v>
      </c>
      <c r="H16" s="209">
        <v>22685</v>
      </c>
      <c r="I16" s="209">
        <v>25591</v>
      </c>
      <c r="J16" s="209">
        <v>3890</v>
      </c>
      <c r="K16" s="209">
        <v>10777</v>
      </c>
      <c r="L16" s="209">
        <v>2486</v>
      </c>
      <c r="M16" s="209">
        <v>1281</v>
      </c>
      <c r="N16" s="209">
        <v>1104</v>
      </c>
      <c r="O16" s="209">
        <v>10604</v>
      </c>
      <c r="P16" s="209">
        <v>5198</v>
      </c>
      <c r="Q16" s="209">
        <v>52</v>
      </c>
      <c r="R16" s="209">
        <v>2162</v>
      </c>
      <c r="S16" s="209">
        <v>960</v>
      </c>
      <c r="T16" s="209">
        <v>2970</v>
      </c>
      <c r="U16" s="209">
        <v>12340</v>
      </c>
      <c r="V16" s="209">
        <v>4</v>
      </c>
      <c r="W16" s="209">
        <v>1</v>
      </c>
      <c r="X16" s="209">
        <v>1085</v>
      </c>
    </row>
    <row r="17" spans="1:24" x14ac:dyDescent="0.3">
      <c r="A17" s="253" t="s">
        <v>257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</row>
    <row r="18" spans="1:24" x14ac:dyDescent="0.3">
      <c r="A18" s="2" t="s">
        <v>11</v>
      </c>
      <c r="B18" s="207">
        <v>17946</v>
      </c>
      <c r="C18" s="207">
        <v>43</v>
      </c>
      <c r="D18" s="207">
        <v>1</v>
      </c>
      <c r="E18" s="207">
        <v>1682</v>
      </c>
      <c r="F18" s="207">
        <v>86</v>
      </c>
      <c r="G18" s="207">
        <v>23</v>
      </c>
      <c r="H18" s="207">
        <v>414</v>
      </c>
      <c r="I18" s="207">
        <v>8444</v>
      </c>
      <c r="J18" s="207">
        <v>225</v>
      </c>
      <c r="K18" s="207">
        <v>2312</v>
      </c>
      <c r="L18" s="207">
        <v>184</v>
      </c>
      <c r="M18" s="207">
        <v>123</v>
      </c>
      <c r="N18" s="207">
        <v>221</v>
      </c>
      <c r="O18" s="207">
        <v>361</v>
      </c>
      <c r="P18" s="207">
        <v>379</v>
      </c>
      <c r="Q18" s="207">
        <v>0</v>
      </c>
      <c r="R18" s="207">
        <v>512</v>
      </c>
      <c r="S18" s="207">
        <v>47</v>
      </c>
      <c r="T18" s="207">
        <v>1967</v>
      </c>
      <c r="U18" s="207">
        <v>912</v>
      </c>
      <c r="V18" s="207">
        <v>0</v>
      </c>
      <c r="W18" s="207">
        <v>0</v>
      </c>
      <c r="X18" s="207">
        <v>10</v>
      </c>
    </row>
    <row r="19" spans="1:24" x14ac:dyDescent="0.3">
      <c r="A19" s="2" t="s">
        <v>12</v>
      </c>
      <c r="B19" s="207">
        <v>70563</v>
      </c>
      <c r="C19" s="207">
        <v>1814</v>
      </c>
      <c r="D19" s="207">
        <v>4</v>
      </c>
      <c r="E19" s="207">
        <v>9058</v>
      </c>
      <c r="F19" s="207">
        <v>12</v>
      </c>
      <c r="G19" s="207">
        <v>39</v>
      </c>
      <c r="H19" s="207">
        <v>16614</v>
      </c>
      <c r="I19" s="207">
        <v>13599</v>
      </c>
      <c r="J19" s="207">
        <v>2157</v>
      </c>
      <c r="K19" s="207">
        <v>4887</v>
      </c>
      <c r="L19" s="207">
        <v>1423</v>
      </c>
      <c r="M19" s="207">
        <v>997</v>
      </c>
      <c r="N19" s="207">
        <v>324</v>
      </c>
      <c r="O19" s="207">
        <v>6383</v>
      </c>
      <c r="P19" s="207">
        <v>2760</v>
      </c>
      <c r="Q19" s="207">
        <v>34</v>
      </c>
      <c r="R19" s="207">
        <v>1298</v>
      </c>
      <c r="S19" s="207">
        <v>355</v>
      </c>
      <c r="T19" s="207">
        <v>1572</v>
      </c>
      <c r="U19" s="207">
        <v>7115</v>
      </c>
      <c r="V19" s="207">
        <v>4</v>
      </c>
      <c r="W19" s="207">
        <v>1</v>
      </c>
      <c r="X19" s="207">
        <v>113</v>
      </c>
    </row>
    <row r="20" spans="1:24" x14ac:dyDescent="0.3">
      <c r="A20" s="2" t="s">
        <v>13</v>
      </c>
      <c r="B20" s="207">
        <v>71408</v>
      </c>
      <c r="C20" s="207">
        <v>539</v>
      </c>
      <c r="D20" s="207">
        <v>11</v>
      </c>
      <c r="E20" s="207">
        <v>28429</v>
      </c>
      <c r="F20" s="207">
        <v>414</v>
      </c>
      <c r="G20" s="207">
        <v>1417</v>
      </c>
      <c r="H20" s="207">
        <v>2138</v>
      </c>
      <c r="I20" s="207">
        <v>11467</v>
      </c>
      <c r="J20" s="207">
        <v>6407</v>
      </c>
      <c r="K20" s="207">
        <v>7067</v>
      </c>
      <c r="L20" s="207">
        <v>1024</v>
      </c>
      <c r="M20" s="207">
        <v>136</v>
      </c>
      <c r="N20" s="207">
        <v>1384</v>
      </c>
      <c r="O20" s="207">
        <v>2900</v>
      </c>
      <c r="P20" s="207">
        <v>4080</v>
      </c>
      <c r="Q20" s="207">
        <v>14</v>
      </c>
      <c r="R20" s="207">
        <v>948</v>
      </c>
      <c r="S20" s="207">
        <v>914</v>
      </c>
      <c r="T20" s="207">
        <v>1009</v>
      </c>
      <c r="U20" s="207">
        <v>1083</v>
      </c>
      <c r="V20" s="207">
        <v>0</v>
      </c>
      <c r="W20" s="207">
        <v>0</v>
      </c>
      <c r="X20" s="207">
        <v>27</v>
      </c>
    </row>
    <row r="21" spans="1:24" x14ac:dyDescent="0.3">
      <c r="A21" s="2" t="s">
        <v>14</v>
      </c>
      <c r="B21" s="207">
        <v>179722</v>
      </c>
      <c r="C21" s="207">
        <v>3668</v>
      </c>
      <c r="D21" s="207">
        <v>372</v>
      </c>
      <c r="E21" s="207">
        <v>54795</v>
      </c>
      <c r="F21" s="207">
        <v>19</v>
      </c>
      <c r="G21" s="207">
        <v>711</v>
      </c>
      <c r="H21" s="207">
        <v>17379</v>
      </c>
      <c r="I21" s="207">
        <v>39303</v>
      </c>
      <c r="J21" s="207">
        <v>12060</v>
      </c>
      <c r="K21" s="207">
        <v>17550</v>
      </c>
      <c r="L21" s="207">
        <v>4223</v>
      </c>
      <c r="M21" s="207">
        <v>367</v>
      </c>
      <c r="N21" s="207">
        <v>2107</v>
      </c>
      <c r="O21" s="207">
        <v>10390</v>
      </c>
      <c r="P21" s="207">
        <v>7449</v>
      </c>
      <c r="Q21" s="207">
        <v>34</v>
      </c>
      <c r="R21" s="207">
        <v>782</v>
      </c>
      <c r="S21" s="207">
        <v>3832</v>
      </c>
      <c r="T21" s="207">
        <v>2225</v>
      </c>
      <c r="U21" s="207">
        <v>2415</v>
      </c>
      <c r="V21" s="207">
        <v>0</v>
      </c>
      <c r="W21" s="207">
        <v>0</v>
      </c>
      <c r="X21" s="207">
        <v>41</v>
      </c>
    </row>
    <row r="22" spans="1:24" x14ac:dyDescent="0.3">
      <c r="A22" s="2" t="s">
        <v>15</v>
      </c>
      <c r="B22" s="207">
        <v>13513</v>
      </c>
      <c r="C22" s="207">
        <v>287</v>
      </c>
      <c r="D22" s="207">
        <v>2</v>
      </c>
      <c r="E22" s="207">
        <v>1167</v>
      </c>
      <c r="F22" s="207">
        <v>2</v>
      </c>
      <c r="G22" s="207">
        <v>4</v>
      </c>
      <c r="H22" s="207">
        <v>3178</v>
      </c>
      <c r="I22" s="207">
        <v>1664</v>
      </c>
      <c r="J22" s="207">
        <v>376</v>
      </c>
      <c r="K22" s="207">
        <v>360</v>
      </c>
      <c r="L22" s="207">
        <v>233</v>
      </c>
      <c r="M22" s="207">
        <v>138</v>
      </c>
      <c r="N22" s="207">
        <v>55</v>
      </c>
      <c r="O22" s="207">
        <v>978</v>
      </c>
      <c r="P22" s="207">
        <v>535</v>
      </c>
      <c r="Q22" s="207">
        <v>2</v>
      </c>
      <c r="R22" s="207">
        <v>255</v>
      </c>
      <c r="S22" s="207">
        <v>34</v>
      </c>
      <c r="T22" s="207">
        <v>543</v>
      </c>
      <c r="U22" s="207">
        <v>3671</v>
      </c>
      <c r="V22" s="207">
        <v>0</v>
      </c>
      <c r="W22" s="207">
        <v>0</v>
      </c>
      <c r="X22" s="207">
        <v>29</v>
      </c>
    </row>
    <row r="23" spans="1:24" x14ac:dyDescent="0.3">
      <c r="A23" s="2" t="s">
        <v>16</v>
      </c>
      <c r="B23" s="207">
        <v>1440</v>
      </c>
      <c r="C23" s="207">
        <v>15</v>
      </c>
      <c r="D23" s="207">
        <v>0</v>
      </c>
      <c r="E23" s="207">
        <v>42</v>
      </c>
      <c r="F23" s="207">
        <v>1</v>
      </c>
      <c r="G23" s="207">
        <v>1</v>
      </c>
      <c r="H23" s="207">
        <v>39</v>
      </c>
      <c r="I23" s="207">
        <v>115</v>
      </c>
      <c r="J23" s="207">
        <v>19</v>
      </c>
      <c r="K23" s="207">
        <v>47</v>
      </c>
      <c r="L23" s="207">
        <v>26</v>
      </c>
      <c r="M23" s="207">
        <v>1</v>
      </c>
      <c r="N23" s="207">
        <v>21</v>
      </c>
      <c r="O23" s="207">
        <v>68</v>
      </c>
      <c r="P23" s="207">
        <v>58</v>
      </c>
      <c r="Q23" s="207">
        <v>0</v>
      </c>
      <c r="R23" s="207">
        <v>18</v>
      </c>
      <c r="S23" s="207">
        <v>1</v>
      </c>
      <c r="T23" s="207">
        <v>24</v>
      </c>
      <c r="U23" s="207">
        <v>29</v>
      </c>
      <c r="V23" s="207">
        <v>0</v>
      </c>
      <c r="W23" s="207">
        <v>0</v>
      </c>
      <c r="X23" s="207">
        <v>915</v>
      </c>
    </row>
    <row r="24" spans="1:24" x14ac:dyDescent="0.3">
      <c r="A24" s="40" t="s">
        <v>256</v>
      </c>
      <c r="B24" s="209">
        <v>354592</v>
      </c>
      <c r="C24" s="209">
        <v>6366</v>
      </c>
      <c r="D24" s="209">
        <v>390</v>
      </c>
      <c r="E24" s="209">
        <v>95173</v>
      </c>
      <c r="F24" s="209">
        <v>534</v>
      </c>
      <c r="G24" s="209">
        <v>2195</v>
      </c>
      <c r="H24" s="209">
        <v>39762</v>
      </c>
      <c r="I24" s="209">
        <v>74592</v>
      </c>
      <c r="J24" s="209">
        <v>21244</v>
      </c>
      <c r="K24" s="209">
        <v>32223</v>
      </c>
      <c r="L24" s="209">
        <v>7113</v>
      </c>
      <c r="M24" s="209">
        <v>1762</v>
      </c>
      <c r="N24" s="209">
        <v>4112</v>
      </c>
      <c r="O24" s="209">
        <v>21080</v>
      </c>
      <c r="P24" s="209">
        <v>15261</v>
      </c>
      <c r="Q24" s="209">
        <v>84</v>
      </c>
      <c r="R24" s="209">
        <v>3813</v>
      </c>
      <c r="S24" s="209">
        <v>5183</v>
      </c>
      <c r="T24" s="209">
        <v>7340</v>
      </c>
      <c r="U24" s="209">
        <v>15225</v>
      </c>
      <c r="V24" s="209">
        <v>4</v>
      </c>
      <c r="W24" s="209">
        <v>1</v>
      </c>
      <c r="X24" s="209">
        <v>1135</v>
      </c>
    </row>
    <row r="25" spans="1:24" x14ac:dyDescent="0.3">
      <c r="A25" s="253" t="s">
        <v>258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 x14ac:dyDescent="0.3">
      <c r="A26" s="2" t="s">
        <v>11</v>
      </c>
      <c r="B26" s="208">
        <v>14682258.85</v>
      </c>
      <c r="C26" s="208">
        <v>43536.21</v>
      </c>
      <c r="D26" s="208">
        <v>34049</v>
      </c>
      <c r="E26" s="208">
        <v>398712.43</v>
      </c>
      <c r="F26" s="208">
        <v>25723.78</v>
      </c>
      <c r="G26" s="208">
        <v>12761.29</v>
      </c>
      <c r="H26" s="208">
        <v>242377.43</v>
      </c>
      <c r="I26" s="208">
        <v>7530619.5199999996</v>
      </c>
      <c r="J26" s="208">
        <v>64888.24</v>
      </c>
      <c r="K26" s="208">
        <v>1547333.07</v>
      </c>
      <c r="L26" s="208">
        <v>165013.1</v>
      </c>
      <c r="M26" s="208">
        <v>133604.07</v>
      </c>
      <c r="N26" s="208">
        <v>202071.27</v>
      </c>
      <c r="O26" s="208">
        <v>350751.4</v>
      </c>
      <c r="P26" s="208">
        <v>294650.34999999998</v>
      </c>
      <c r="Q26" s="208">
        <v>0</v>
      </c>
      <c r="R26" s="208">
        <v>255407.27</v>
      </c>
      <c r="S26" s="208">
        <v>31383.37</v>
      </c>
      <c r="T26" s="208">
        <v>2743620.18</v>
      </c>
      <c r="U26" s="208">
        <v>602294.74</v>
      </c>
      <c r="V26" s="208">
        <v>0</v>
      </c>
      <c r="W26" s="208">
        <v>0</v>
      </c>
      <c r="X26" s="208">
        <v>3462.13</v>
      </c>
    </row>
    <row r="27" spans="1:24" x14ac:dyDescent="0.3">
      <c r="A27" s="2" t="s">
        <v>12</v>
      </c>
      <c r="B27" s="208">
        <v>56599286.490000002</v>
      </c>
      <c r="C27" s="208">
        <v>1468891.15</v>
      </c>
      <c r="D27" s="208">
        <v>3120</v>
      </c>
      <c r="E27" s="208">
        <v>7106502.1900000004</v>
      </c>
      <c r="F27" s="208">
        <v>9900</v>
      </c>
      <c r="G27" s="208">
        <v>29271.91</v>
      </c>
      <c r="H27" s="208">
        <v>13676420.529999999</v>
      </c>
      <c r="I27" s="208">
        <v>10742560.66</v>
      </c>
      <c r="J27" s="208">
        <v>1683432.34</v>
      </c>
      <c r="K27" s="208">
        <v>4005668.75</v>
      </c>
      <c r="L27" s="208">
        <v>1092988.52</v>
      </c>
      <c r="M27" s="208">
        <v>718631.73</v>
      </c>
      <c r="N27" s="208">
        <v>253337.9</v>
      </c>
      <c r="O27" s="208">
        <v>4852493.58</v>
      </c>
      <c r="P27" s="208">
        <v>2209432.29</v>
      </c>
      <c r="Q27" s="208">
        <v>24348.61</v>
      </c>
      <c r="R27" s="208">
        <v>1022994.54</v>
      </c>
      <c r="S27" s="208">
        <v>229613.54</v>
      </c>
      <c r="T27" s="208">
        <v>1299057.6200000001</v>
      </c>
      <c r="U27" s="208">
        <v>6073856.4299999997</v>
      </c>
      <c r="V27" s="208">
        <v>3480</v>
      </c>
      <c r="W27" s="208">
        <v>870</v>
      </c>
      <c r="X27" s="208">
        <v>92414.2</v>
      </c>
    </row>
    <row r="28" spans="1:24" x14ac:dyDescent="0.3">
      <c r="A28" s="2" t="s">
        <v>13</v>
      </c>
      <c r="B28" s="208">
        <v>29140727.359999999</v>
      </c>
      <c r="C28" s="208">
        <v>444119.86</v>
      </c>
      <c r="D28" s="208">
        <v>5227.32</v>
      </c>
      <c r="E28" s="208">
        <v>4121753.15</v>
      </c>
      <c r="F28" s="208">
        <v>206536.33</v>
      </c>
      <c r="G28" s="208">
        <v>249098.77</v>
      </c>
      <c r="H28" s="208">
        <v>1282973.92</v>
      </c>
      <c r="I28" s="208">
        <v>8849481.9399999995</v>
      </c>
      <c r="J28" s="208">
        <v>974625.29</v>
      </c>
      <c r="K28" s="208">
        <v>5680712.8600000003</v>
      </c>
      <c r="L28" s="208">
        <v>507708.96</v>
      </c>
      <c r="M28" s="208">
        <v>74062.86</v>
      </c>
      <c r="N28" s="208">
        <v>904799.1</v>
      </c>
      <c r="O28" s="208">
        <v>1756191.54</v>
      </c>
      <c r="P28" s="208">
        <v>1636366.66</v>
      </c>
      <c r="Q28" s="208">
        <v>7347.6</v>
      </c>
      <c r="R28" s="208">
        <v>499192.91</v>
      </c>
      <c r="S28" s="208">
        <v>350031.78</v>
      </c>
      <c r="T28" s="208">
        <v>916857.45</v>
      </c>
      <c r="U28" s="208">
        <v>662106.57999999996</v>
      </c>
      <c r="V28" s="208">
        <v>0</v>
      </c>
      <c r="W28" s="208">
        <v>0</v>
      </c>
      <c r="X28" s="208">
        <v>11532.48</v>
      </c>
    </row>
    <row r="29" spans="1:24" x14ac:dyDescent="0.3">
      <c r="A29" s="2" t="s">
        <v>14</v>
      </c>
      <c r="B29" s="208">
        <v>104334433.52</v>
      </c>
      <c r="C29" s="208">
        <v>1996906.72</v>
      </c>
      <c r="D29" s="208">
        <v>810284.66</v>
      </c>
      <c r="E29" s="208">
        <v>27306540.68</v>
      </c>
      <c r="F29" s="208">
        <v>11695.06</v>
      </c>
      <c r="G29" s="208">
        <v>375468.49</v>
      </c>
      <c r="H29" s="208">
        <v>10839889.949999999</v>
      </c>
      <c r="I29" s="208">
        <v>23867250.859999999</v>
      </c>
      <c r="J29" s="208">
        <v>6562976.9199999999</v>
      </c>
      <c r="K29" s="208">
        <v>11994225.949999999</v>
      </c>
      <c r="L29" s="208">
        <v>2508945.94</v>
      </c>
      <c r="M29" s="208">
        <v>242308.96</v>
      </c>
      <c r="N29" s="208">
        <v>1148702.82</v>
      </c>
      <c r="O29" s="208">
        <v>6143937.0999999996</v>
      </c>
      <c r="P29" s="208">
        <v>4286519.04</v>
      </c>
      <c r="Q29" s="208">
        <v>24682.41</v>
      </c>
      <c r="R29" s="208">
        <v>469499.5</v>
      </c>
      <c r="S29" s="208">
        <v>2711780.08</v>
      </c>
      <c r="T29" s="208">
        <v>1613267.52</v>
      </c>
      <c r="U29" s="208">
        <v>1399604.77</v>
      </c>
      <c r="V29" s="208">
        <v>0</v>
      </c>
      <c r="W29" s="208">
        <v>0</v>
      </c>
      <c r="X29" s="208">
        <v>19946.09</v>
      </c>
    </row>
    <row r="30" spans="1:24" x14ac:dyDescent="0.3">
      <c r="A30" s="2" t="s">
        <v>15</v>
      </c>
      <c r="B30" s="208">
        <v>4757413.1399999997</v>
      </c>
      <c r="C30" s="208">
        <v>101776.18</v>
      </c>
      <c r="D30" s="208">
        <v>720</v>
      </c>
      <c r="E30" s="208">
        <v>409083.63</v>
      </c>
      <c r="F30" s="208">
        <v>540</v>
      </c>
      <c r="G30" s="208">
        <v>1440</v>
      </c>
      <c r="H30" s="208">
        <v>1127960.68</v>
      </c>
      <c r="I30" s="208">
        <v>582364.63</v>
      </c>
      <c r="J30" s="208">
        <v>132333.70000000001</v>
      </c>
      <c r="K30" s="208">
        <v>125011.7</v>
      </c>
      <c r="L30" s="208">
        <v>82495.78</v>
      </c>
      <c r="M30" s="208">
        <v>46316.45</v>
      </c>
      <c r="N30" s="208">
        <v>19700</v>
      </c>
      <c r="O30" s="208">
        <v>341789.25</v>
      </c>
      <c r="P30" s="208">
        <v>188426.17</v>
      </c>
      <c r="Q30" s="208">
        <v>720</v>
      </c>
      <c r="R30" s="208">
        <v>90430.93</v>
      </c>
      <c r="S30" s="208">
        <v>11660.42</v>
      </c>
      <c r="T30" s="208">
        <v>188195.73</v>
      </c>
      <c r="U30" s="208">
        <v>1296204.69</v>
      </c>
      <c r="V30" s="208">
        <v>0</v>
      </c>
      <c r="W30" s="208">
        <v>0</v>
      </c>
      <c r="X30" s="208">
        <v>10243.200000000001</v>
      </c>
    </row>
    <row r="31" spans="1:24" x14ac:dyDescent="0.3">
      <c r="A31" s="2" t="s">
        <v>16</v>
      </c>
      <c r="B31" s="208">
        <v>506627.2</v>
      </c>
      <c r="C31" s="208">
        <v>5299.7</v>
      </c>
      <c r="D31" s="208">
        <v>0</v>
      </c>
      <c r="E31" s="208">
        <v>15062.41</v>
      </c>
      <c r="F31" s="208">
        <v>360</v>
      </c>
      <c r="G31" s="208">
        <v>360</v>
      </c>
      <c r="H31" s="208">
        <v>13977.97</v>
      </c>
      <c r="I31" s="208">
        <v>40287.129999999997</v>
      </c>
      <c r="J31" s="208">
        <v>6739.53</v>
      </c>
      <c r="K31" s="208">
        <v>17081.36</v>
      </c>
      <c r="L31" s="208">
        <v>9034.93</v>
      </c>
      <c r="M31" s="208">
        <v>360</v>
      </c>
      <c r="N31" s="208">
        <v>7236.65</v>
      </c>
      <c r="O31" s="208">
        <v>24064.6</v>
      </c>
      <c r="P31" s="208">
        <v>20138.78</v>
      </c>
      <c r="Q31" s="208">
        <v>0</v>
      </c>
      <c r="R31" s="208">
        <v>6471.34</v>
      </c>
      <c r="S31" s="208">
        <v>360</v>
      </c>
      <c r="T31" s="208">
        <v>8591.2199999999993</v>
      </c>
      <c r="U31" s="208">
        <v>10393.58</v>
      </c>
      <c r="V31" s="208">
        <v>0</v>
      </c>
      <c r="W31" s="208">
        <v>0</v>
      </c>
      <c r="X31" s="208">
        <v>320808</v>
      </c>
    </row>
    <row r="32" spans="1:24" x14ac:dyDescent="0.3">
      <c r="A32" s="40" t="s">
        <v>256</v>
      </c>
      <c r="B32" s="210">
        <v>210020746.56</v>
      </c>
      <c r="C32" s="210">
        <v>4060529.82</v>
      </c>
      <c r="D32" s="210">
        <v>853400.98</v>
      </c>
      <c r="E32" s="210">
        <v>39357654.490000002</v>
      </c>
      <c r="F32" s="210">
        <v>254755.17</v>
      </c>
      <c r="G32" s="210">
        <v>668400.46</v>
      </c>
      <c r="H32" s="210">
        <v>27183600.48</v>
      </c>
      <c r="I32" s="210">
        <v>51612564.740000002</v>
      </c>
      <c r="J32" s="210">
        <v>9424996.0199999996</v>
      </c>
      <c r="K32" s="210">
        <v>23370033.690000001</v>
      </c>
      <c r="L32" s="210">
        <v>4366187.2300000004</v>
      </c>
      <c r="M32" s="210">
        <v>1215284.07</v>
      </c>
      <c r="N32" s="210">
        <v>2535847.7400000002</v>
      </c>
      <c r="O32" s="210">
        <v>13469227.470000001</v>
      </c>
      <c r="P32" s="210">
        <v>8635533.2899999991</v>
      </c>
      <c r="Q32" s="210">
        <v>57098.62</v>
      </c>
      <c r="R32" s="210">
        <v>2343996.4900000002</v>
      </c>
      <c r="S32" s="210">
        <v>3334829.19</v>
      </c>
      <c r="T32" s="210">
        <v>6769589.7199999997</v>
      </c>
      <c r="U32" s="210">
        <v>10044460.789999999</v>
      </c>
      <c r="V32" s="210">
        <v>3480</v>
      </c>
      <c r="W32" s="210">
        <v>870</v>
      </c>
      <c r="X32" s="210">
        <v>458406.1</v>
      </c>
    </row>
    <row r="34" spans="1:3" x14ac:dyDescent="0.3">
      <c r="A34" s="231" t="str">
        <f>HYPERLINK("#'Vysvetlivky'!A15", "Vysvetlivky k sekciám SK-NACE")</f>
        <v>Vysvetlivky k sekciám SK-NACE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  <c r="C35" s="232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42578125" defaultRowHeight="13.2" x14ac:dyDescent="0.3"/>
  <cols>
    <col min="1" max="1" width="10.7109375" customWidth="1"/>
    <col min="2" max="24" width="15.7109375" customWidth="1"/>
  </cols>
  <sheetData>
    <row r="2" spans="1:24" ht="15.6" x14ac:dyDescent="0.3">
      <c r="A2" s="226" t="s">
        <v>270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4" x14ac:dyDescent="0.3">
      <c r="A3" s="252" t="s">
        <v>274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</row>
    <row r="5" spans="1:24" x14ac:dyDescent="0.3">
      <c r="A5" s="230" t="s">
        <v>2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</row>
    <row r="7" spans="1:24" x14ac:dyDescent="0.3">
      <c r="A7" s="235" t="s">
        <v>4</v>
      </c>
      <c r="B7" s="235" t="s">
        <v>248</v>
      </c>
      <c r="C7" s="237" t="s">
        <v>275</v>
      </c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</row>
    <row r="8" spans="1:24" x14ac:dyDescent="0.3">
      <c r="A8" s="235"/>
      <c r="B8" s="235"/>
      <c r="C8" s="1" t="s">
        <v>276</v>
      </c>
      <c r="D8" s="1" t="s">
        <v>277</v>
      </c>
      <c r="E8" s="1" t="s">
        <v>278</v>
      </c>
      <c r="F8" s="1" t="s">
        <v>279</v>
      </c>
      <c r="G8" s="1" t="s">
        <v>280</v>
      </c>
      <c r="H8" s="1" t="s">
        <v>281</v>
      </c>
      <c r="I8" s="1" t="s">
        <v>282</v>
      </c>
      <c r="J8" s="1" t="s">
        <v>283</v>
      </c>
      <c r="K8" s="1" t="s">
        <v>284</v>
      </c>
      <c r="L8" s="1" t="s">
        <v>285</v>
      </c>
      <c r="M8" s="1" t="s">
        <v>286</v>
      </c>
      <c r="N8" s="1" t="s">
        <v>287</v>
      </c>
      <c r="O8" s="1" t="s">
        <v>288</v>
      </c>
      <c r="P8" s="1" t="s">
        <v>289</v>
      </c>
      <c r="Q8" s="1" t="s">
        <v>290</v>
      </c>
      <c r="R8" s="1" t="s">
        <v>291</v>
      </c>
      <c r="S8" s="1" t="s">
        <v>292</v>
      </c>
      <c r="T8" s="1" t="s">
        <v>293</v>
      </c>
      <c r="U8" s="1" t="s">
        <v>294</v>
      </c>
      <c r="V8" s="1" t="s">
        <v>295</v>
      </c>
      <c r="W8" s="1" t="s">
        <v>296</v>
      </c>
      <c r="X8" s="1" t="s">
        <v>297</v>
      </c>
    </row>
    <row r="9" spans="1:24" x14ac:dyDescent="0.3">
      <c r="A9" s="253" t="s">
        <v>255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</row>
    <row r="10" spans="1:24" x14ac:dyDescent="0.3">
      <c r="A10" s="2" t="s">
        <v>11</v>
      </c>
      <c r="B10" s="211">
        <v>3155</v>
      </c>
      <c r="C10" s="211">
        <v>16</v>
      </c>
      <c r="D10" s="211">
        <v>1</v>
      </c>
      <c r="E10" s="211">
        <v>149</v>
      </c>
      <c r="F10" s="211">
        <v>5</v>
      </c>
      <c r="G10" s="211">
        <v>8</v>
      </c>
      <c r="H10" s="211">
        <v>114</v>
      </c>
      <c r="I10" s="211">
        <v>1301</v>
      </c>
      <c r="J10" s="211">
        <v>34</v>
      </c>
      <c r="K10" s="211">
        <v>594</v>
      </c>
      <c r="L10" s="211">
        <v>28</v>
      </c>
      <c r="M10" s="211">
        <v>8</v>
      </c>
      <c r="N10" s="211">
        <v>54</v>
      </c>
      <c r="O10" s="211">
        <v>110</v>
      </c>
      <c r="P10" s="211">
        <v>99</v>
      </c>
      <c r="Q10" s="211">
        <v>1</v>
      </c>
      <c r="R10" s="211">
        <v>109</v>
      </c>
      <c r="S10" s="211">
        <v>19</v>
      </c>
      <c r="T10" s="211">
        <v>182</v>
      </c>
      <c r="U10" s="211">
        <v>321</v>
      </c>
      <c r="V10" s="211">
        <v>0</v>
      </c>
      <c r="W10" s="211">
        <v>0</v>
      </c>
      <c r="X10" s="211">
        <v>2</v>
      </c>
    </row>
    <row r="11" spans="1:24" x14ac:dyDescent="0.3">
      <c r="A11" s="2" t="s">
        <v>12</v>
      </c>
      <c r="B11" s="211">
        <v>69146</v>
      </c>
      <c r="C11" s="211">
        <v>1763</v>
      </c>
      <c r="D11" s="211">
        <v>5</v>
      </c>
      <c r="E11" s="211">
        <v>8714</v>
      </c>
      <c r="F11" s="211">
        <v>14</v>
      </c>
      <c r="G11" s="211">
        <v>37</v>
      </c>
      <c r="H11" s="211">
        <v>16193</v>
      </c>
      <c r="I11" s="211">
        <v>13126</v>
      </c>
      <c r="J11" s="211">
        <v>2123</v>
      </c>
      <c r="K11" s="211">
        <v>4835</v>
      </c>
      <c r="L11" s="211">
        <v>1415</v>
      </c>
      <c r="M11" s="211">
        <v>1003</v>
      </c>
      <c r="N11" s="211">
        <v>316</v>
      </c>
      <c r="O11" s="211">
        <v>6177</v>
      </c>
      <c r="P11" s="211">
        <v>2762</v>
      </c>
      <c r="Q11" s="211">
        <v>29</v>
      </c>
      <c r="R11" s="211">
        <v>1294</v>
      </c>
      <c r="S11" s="211">
        <v>301</v>
      </c>
      <c r="T11" s="211">
        <v>1608</v>
      </c>
      <c r="U11" s="211">
        <v>7313</v>
      </c>
      <c r="V11" s="211">
        <v>3</v>
      </c>
      <c r="W11" s="211">
        <v>0</v>
      </c>
      <c r="X11" s="211">
        <v>115</v>
      </c>
    </row>
    <row r="12" spans="1:24" x14ac:dyDescent="0.3">
      <c r="A12" s="2" t="s">
        <v>13</v>
      </c>
      <c r="B12" s="211">
        <v>8345</v>
      </c>
      <c r="C12" s="211">
        <v>102</v>
      </c>
      <c r="D12" s="211">
        <v>3</v>
      </c>
      <c r="E12" s="211">
        <v>793</v>
      </c>
      <c r="F12" s="211">
        <v>16</v>
      </c>
      <c r="G12" s="211">
        <v>22</v>
      </c>
      <c r="H12" s="211">
        <v>499</v>
      </c>
      <c r="I12" s="211">
        <v>2454</v>
      </c>
      <c r="J12" s="211">
        <v>278</v>
      </c>
      <c r="K12" s="211">
        <v>1445</v>
      </c>
      <c r="L12" s="211">
        <v>179</v>
      </c>
      <c r="M12" s="211">
        <v>46</v>
      </c>
      <c r="N12" s="211">
        <v>216</v>
      </c>
      <c r="O12" s="211">
        <v>810</v>
      </c>
      <c r="P12" s="211">
        <v>539</v>
      </c>
      <c r="Q12" s="211">
        <v>3</v>
      </c>
      <c r="R12" s="211">
        <v>183</v>
      </c>
      <c r="S12" s="211">
        <v>104</v>
      </c>
      <c r="T12" s="211">
        <v>245</v>
      </c>
      <c r="U12" s="211">
        <v>399</v>
      </c>
      <c r="V12" s="211">
        <v>0</v>
      </c>
      <c r="W12" s="211">
        <v>0</v>
      </c>
      <c r="X12" s="211">
        <v>9</v>
      </c>
    </row>
    <row r="13" spans="1:24" x14ac:dyDescent="0.3">
      <c r="A13" s="2" t="s">
        <v>14</v>
      </c>
      <c r="B13" s="211">
        <v>20186</v>
      </c>
      <c r="C13" s="211">
        <v>318</v>
      </c>
      <c r="D13" s="211">
        <v>14</v>
      </c>
      <c r="E13" s="211">
        <v>2381</v>
      </c>
      <c r="F13" s="211">
        <v>5</v>
      </c>
      <c r="G13" s="211">
        <v>51</v>
      </c>
      <c r="H13" s="211">
        <v>1975</v>
      </c>
      <c r="I13" s="211">
        <v>5413</v>
      </c>
      <c r="J13" s="211">
        <v>822</v>
      </c>
      <c r="K13" s="211">
        <v>3338</v>
      </c>
      <c r="L13" s="211">
        <v>546</v>
      </c>
      <c r="M13" s="211">
        <v>89</v>
      </c>
      <c r="N13" s="211">
        <v>389</v>
      </c>
      <c r="O13" s="211">
        <v>1977</v>
      </c>
      <c r="P13" s="211">
        <v>1130</v>
      </c>
      <c r="Q13" s="211">
        <v>7</v>
      </c>
      <c r="R13" s="211">
        <v>258</v>
      </c>
      <c r="S13" s="211">
        <v>319</v>
      </c>
      <c r="T13" s="211">
        <v>382</v>
      </c>
      <c r="U13" s="211">
        <v>761</v>
      </c>
      <c r="V13" s="211">
        <v>0</v>
      </c>
      <c r="W13" s="211">
        <v>1</v>
      </c>
      <c r="X13" s="211">
        <v>10</v>
      </c>
    </row>
    <row r="14" spans="1:24" x14ac:dyDescent="0.3">
      <c r="A14" s="2" t="s">
        <v>15</v>
      </c>
      <c r="B14" s="211">
        <v>12390</v>
      </c>
      <c r="C14" s="211">
        <v>258</v>
      </c>
      <c r="D14" s="211">
        <v>1</v>
      </c>
      <c r="E14" s="211">
        <v>1074</v>
      </c>
      <c r="F14" s="211">
        <v>1</v>
      </c>
      <c r="G14" s="211">
        <v>2</v>
      </c>
      <c r="H14" s="211">
        <v>2903</v>
      </c>
      <c r="I14" s="211">
        <v>1544</v>
      </c>
      <c r="J14" s="211">
        <v>348</v>
      </c>
      <c r="K14" s="211">
        <v>316</v>
      </c>
      <c r="L14" s="211">
        <v>214</v>
      </c>
      <c r="M14" s="211">
        <v>129</v>
      </c>
      <c r="N14" s="211">
        <v>48</v>
      </c>
      <c r="O14" s="211">
        <v>878</v>
      </c>
      <c r="P14" s="211">
        <v>477</v>
      </c>
      <c r="Q14" s="211">
        <v>2</v>
      </c>
      <c r="R14" s="211">
        <v>233</v>
      </c>
      <c r="S14" s="211">
        <v>32</v>
      </c>
      <c r="T14" s="211">
        <v>504</v>
      </c>
      <c r="U14" s="211">
        <v>3401</v>
      </c>
      <c r="V14" s="211">
        <v>0</v>
      </c>
      <c r="W14" s="211">
        <v>0</v>
      </c>
      <c r="X14" s="211">
        <v>25</v>
      </c>
    </row>
    <row r="15" spans="1:24" x14ac:dyDescent="0.3">
      <c r="A15" s="2" t="s">
        <v>16</v>
      </c>
      <c r="B15" s="211">
        <v>1407</v>
      </c>
      <c r="C15" s="211">
        <v>11</v>
      </c>
      <c r="D15" s="211">
        <v>0</v>
      </c>
      <c r="E15" s="211">
        <v>32</v>
      </c>
      <c r="F15" s="211">
        <v>1</v>
      </c>
      <c r="G15" s="211">
        <v>1</v>
      </c>
      <c r="H15" s="211">
        <v>39</v>
      </c>
      <c r="I15" s="211">
        <v>106</v>
      </c>
      <c r="J15" s="211">
        <v>18</v>
      </c>
      <c r="K15" s="211">
        <v>53</v>
      </c>
      <c r="L15" s="211">
        <v>28</v>
      </c>
      <c r="M15" s="211">
        <v>1</v>
      </c>
      <c r="N15" s="211">
        <v>22</v>
      </c>
      <c r="O15" s="211">
        <v>68</v>
      </c>
      <c r="P15" s="211">
        <v>58</v>
      </c>
      <c r="Q15" s="211">
        <v>0</v>
      </c>
      <c r="R15" s="211">
        <v>19</v>
      </c>
      <c r="S15" s="211">
        <v>1</v>
      </c>
      <c r="T15" s="211">
        <v>23</v>
      </c>
      <c r="U15" s="211">
        <v>26</v>
      </c>
      <c r="V15" s="211">
        <v>0</v>
      </c>
      <c r="W15" s="211">
        <v>0</v>
      </c>
      <c r="X15" s="211">
        <v>900</v>
      </c>
    </row>
    <row r="16" spans="1:24" x14ac:dyDescent="0.3">
      <c r="A16" s="40" t="s">
        <v>256</v>
      </c>
      <c r="B16" s="213">
        <v>114629</v>
      </c>
      <c r="C16" s="213">
        <v>2468</v>
      </c>
      <c r="D16" s="213">
        <v>24</v>
      </c>
      <c r="E16" s="213">
        <v>13143</v>
      </c>
      <c r="F16" s="213">
        <v>42</v>
      </c>
      <c r="G16" s="213">
        <v>121</v>
      </c>
      <c r="H16" s="213">
        <v>21723</v>
      </c>
      <c r="I16" s="213">
        <v>23944</v>
      </c>
      <c r="J16" s="213">
        <v>3623</v>
      </c>
      <c r="K16" s="213">
        <v>10581</v>
      </c>
      <c r="L16" s="213">
        <v>2410</v>
      </c>
      <c r="M16" s="213">
        <v>1276</v>
      </c>
      <c r="N16" s="213">
        <v>1045</v>
      </c>
      <c r="O16" s="213">
        <v>10020</v>
      </c>
      <c r="P16" s="213">
        <v>5065</v>
      </c>
      <c r="Q16" s="213">
        <v>42</v>
      </c>
      <c r="R16" s="213">
        <v>2096</v>
      </c>
      <c r="S16" s="213">
        <v>776</v>
      </c>
      <c r="T16" s="213">
        <v>2944</v>
      </c>
      <c r="U16" s="213">
        <v>12221</v>
      </c>
      <c r="V16" s="213">
        <v>3</v>
      </c>
      <c r="W16" s="213">
        <v>1</v>
      </c>
      <c r="X16" s="213">
        <v>1061</v>
      </c>
    </row>
    <row r="17" spans="1:24" x14ac:dyDescent="0.3">
      <c r="A17" s="253" t="s">
        <v>257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</row>
    <row r="18" spans="1:24" x14ac:dyDescent="0.3">
      <c r="A18" s="2" t="s">
        <v>11</v>
      </c>
      <c r="B18" s="211">
        <v>19075</v>
      </c>
      <c r="C18" s="211">
        <v>65</v>
      </c>
      <c r="D18" s="211">
        <v>1</v>
      </c>
      <c r="E18" s="211">
        <v>711</v>
      </c>
      <c r="F18" s="211">
        <v>121</v>
      </c>
      <c r="G18" s="211">
        <v>1216</v>
      </c>
      <c r="H18" s="211">
        <v>638</v>
      </c>
      <c r="I18" s="211">
        <v>9080</v>
      </c>
      <c r="J18" s="211">
        <v>214</v>
      </c>
      <c r="K18" s="211">
        <v>2332</v>
      </c>
      <c r="L18" s="211">
        <v>200</v>
      </c>
      <c r="M18" s="211">
        <v>123</v>
      </c>
      <c r="N18" s="211">
        <v>185</v>
      </c>
      <c r="O18" s="211">
        <v>466</v>
      </c>
      <c r="P18" s="211">
        <v>345</v>
      </c>
      <c r="Q18" s="211">
        <v>9</v>
      </c>
      <c r="R18" s="211">
        <v>415</v>
      </c>
      <c r="S18" s="211">
        <v>81</v>
      </c>
      <c r="T18" s="211">
        <v>1976</v>
      </c>
      <c r="U18" s="211">
        <v>892</v>
      </c>
      <c r="V18" s="211">
        <v>0</v>
      </c>
      <c r="W18" s="211">
        <v>0</v>
      </c>
      <c r="X18" s="211">
        <v>5</v>
      </c>
    </row>
    <row r="19" spans="1:24" x14ac:dyDescent="0.3">
      <c r="A19" s="2" t="s">
        <v>12</v>
      </c>
      <c r="B19" s="211">
        <v>69075</v>
      </c>
      <c r="C19" s="211">
        <v>1762</v>
      </c>
      <c r="D19" s="211">
        <v>5</v>
      </c>
      <c r="E19" s="211">
        <v>8708</v>
      </c>
      <c r="F19" s="211">
        <v>14</v>
      </c>
      <c r="G19" s="211">
        <v>37</v>
      </c>
      <c r="H19" s="211">
        <v>16177</v>
      </c>
      <c r="I19" s="211">
        <v>13107</v>
      </c>
      <c r="J19" s="211">
        <v>2121</v>
      </c>
      <c r="K19" s="211">
        <v>4829</v>
      </c>
      <c r="L19" s="211">
        <v>1415</v>
      </c>
      <c r="M19" s="211">
        <v>1002</v>
      </c>
      <c r="N19" s="211">
        <v>315</v>
      </c>
      <c r="O19" s="211">
        <v>6170</v>
      </c>
      <c r="P19" s="211">
        <v>2760</v>
      </c>
      <c r="Q19" s="211">
        <v>29</v>
      </c>
      <c r="R19" s="211">
        <v>1292</v>
      </c>
      <c r="S19" s="211">
        <v>301</v>
      </c>
      <c r="T19" s="211">
        <v>1605</v>
      </c>
      <c r="U19" s="211">
        <v>7308</v>
      </c>
      <c r="V19" s="211">
        <v>3</v>
      </c>
      <c r="W19" s="211">
        <v>0</v>
      </c>
      <c r="X19" s="211">
        <v>115</v>
      </c>
    </row>
    <row r="20" spans="1:24" x14ac:dyDescent="0.3">
      <c r="A20" s="2" t="s">
        <v>13</v>
      </c>
      <c r="B20" s="211">
        <v>89255</v>
      </c>
      <c r="C20" s="211">
        <v>529</v>
      </c>
      <c r="D20" s="211">
        <v>11</v>
      </c>
      <c r="E20" s="211">
        <v>43461</v>
      </c>
      <c r="F20" s="211">
        <v>871</v>
      </c>
      <c r="G20" s="211">
        <v>360</v>
      </c>
      <c r="H20" s="211">
        <v>1989</v>
      </c>
      <c r="I20" s="211">
        <v>13341</v>
      </c>
      <c r="J20" s="211">
        <v>7069</v>
      </c>
      <c r="K20" s="211">
        <v>7805</v>
      </c>
      <c r="L20" s="211">
        <v>999</v>
      </c>
      <c r="M20" s="211">
        <v>145</v>
      </c>
      <c r="N20" s="211">
        <v>1356</v>
      </c>
      <c r="O20" s="211">
        <v>2764</v>
      </c>
      <c r="P20" s="211">
        <v>4531</v>
      </c>
      <c r="Q20" s="211">
        <v>5</v>
      </c>
      <c r="R20" s="211">
        <v>932</v>
      </c>
      <c r="S20" s="211">
        <v>507</v>
      </c>
      <c r="T20" s="211">
        <v>1426</v>
      </c>
      <c r="U20" s="211">
        <v>1127</v>
      </c>
      <c r="V20" s="211">
        <v>0</v>
      </c>
      <c r="W20" s="211">
        <v>0</v>
      </c>
      <c r="X20" s="211">
        <v>27</v>
      </c>
    </row>
    <row r="21" spans="1:24" x14ac:dyDescent="0.3">
      <c r="A21" s="2" t="s">
        <v>14</v>
      </c>
      <c r="B21" s="211">
        <v>151805</v>
      </c>
      <c r="C21" s="211">
        <v>2667</v>
      </c>
      <c r="D21" s="211">
        <v>208</v>
      </c>
      <c r="E21" s="211">
        <v>46137</v>
      </c>
      <c r="F21" s="211">
        <v>19</v>
      </c>
      <c r="G21" s="211">
        <v>312</v>
      </c>
      <c r="H21" s="211">
        <v>15098</v>
      </c>
      <c r="I21" s="211">
        <v>30801</v>
      </c>
      <c r="J21" s="211">
        <v>10255</v>
      </c>
      <c r="K21" s="211">
        <v>16163</v>
      </c>
      <c r="L21" s="211">
        <v>3267</v>
      </c>
      <c r="M21" s="211">
        <v>404</v>
      </c>
      <c r="N21" s="211">
        <v>1928</v>
      </c>
      <c r="O21" s="211">
        <v>8778</v>
      </c>
      <c r="P21" s="211">
        <v>7587</v>
      </c>
      <c r="Q21" s="211">
        <v>25</v>
      </c>
      <c r="R21" s="211">
        <v>725</v>
      </c>
      <c r="S21" s="211">
        <v>3415</v>
      </c>
      <c r="T21" s="211">
        <v>1714</v>
      </c>
      <c r="U21" s="211">
        <v>2272</v>
      </c>
      <c r="V21" s="211">
        <v>0</v>
      </c>
      <c r="W21" s="211">
        <v>1</v>
      </c>
      <c r="X21" s="211">
        <v>29</v>
      </c>
    </row>
    <row r="22" spans="1:24" x14ac:dyDescent="0.3">
      <c r="A22" s="2" t="s">
        <v>15</v>
      </c>
      <c r="B22" s="211">
        <v>12385</v>
      </c>
      <c r="C22" s="211">
        <v>258</v>
      </c>
      <c r="D22" s="211">
        <v>1</v>
      </c>
      <c r="E22" s="211">
        <v>1074</v>
      </c>
      <c r="F22" s="211">
        <v>1</v>
      </c>
      <c r="G22" s="211">
        <v>2</v>
      </c>
      <c r="H22" s="211">
        <v>2903</v>
      </c>
      <c r="I22" s="211">
        <v>1542</v>
      </c>
      <c r="J22" s="211">
        <v>348</v>
      </c>
      <c r="K22" s="211">
        <v>316</v>
      </c>
      <c r="L22" s="211">
        <v>214</v>
      </c>
      <c r="M22" s="211">
        <v>129</v>
      </c>
      <c r="N22" s="211">
        <v>48</v>
      </c>
      <c r="O22" s="211">
        <v>876</v>
      </c>
      <c r="P22" s="211">
        <v>477</v>
      </c>
      <c r="Q22" s="211">
        <v>2</v>
      </c>
      <c r="R22" s="211">
        <v>233</v>
      </c>
      <c r="S22" s="211">
        <v>32</v>
      </c>
      <c r="T22" s="211">
        <v>504</v>
      </c>
      <c r="U22" s="211">
        <v>3400</v>
      </c>
      <c r="V22" s="211">
        <v>0</v>
      </c>
      <c r="W22" s="211">
        <v>0</v>
      </c>
      <c r="X22" s="211">
        <v>25</v>
      </c>
    </row>
    <row r="23" spans="1:24" x14ac:dyDescent="0.3">
      <c r="A23" s="2" t="s">
        <v>16</v>
      </c>
      <c r="B23" s="211">
        <v>1406</v>
      </c>
      <c r="C23" s="211">
        <v>11</v>
      </c>
      <c r="D23" s="211">
        <v>0</v>
      </c>
      <c r="E23" s="211">
        <v>32</v>
      </c>
      <c r="F23" s="211">
        <v>1</v>
      </c>
      <c r="G23" s="211">
        <v>1</v>
      </c>
      <c r="H23" s="211">
        <v>39</v>
      </c>
      <c r="I23" s="211">
        <v>106</v>
      </c>
      <c r="J23" s="211">
        <v>18</v>
      </c>
      <c r="K23" s="211">
        <v>52</v>
      </c>
      <c r="L23" s="211">
        <v>28</v>
      </c>
      <c r="M23" s="211">
        <v>1</v>
      </c>
      <c r="N23" s="211">
        <v>22</v>
      </c>
      <c r="O23" s="211">
        <v>68</v>
      </c>
      <c r="P23" s="211">
        <v>58</v>
      </c>
      <c r="Q23" s="211">
        <v>0</v>
      </c>
      <c r="R23" s="211">
        <v>19</v>
      </c>
      <c r="S23" s="211">
        <v>1</v>
      </c>
      <c r="T23" s="211">
        <v>23</v>
      </c>
      <c r="U23" s="211">
        <v>26</v>
      </c>
      <c r="V23" s="211">
        <v>0</v>
      </c>
      <c r="W23" s="211">
        <v>0</v>
      </c>
      <c r="X23" s="211">
        <v>900</v>
      </c>
    </row>
    <row r="24" spans="1:24" x14ac:dyDescent="0.3">
      <c r="A24" s="40" t="s">
        <v>256</v>
      </c>
      <c r="B24" s="213">
        <v>343001</v>
      </c>
      <c r="C24" s="213">
        <v>5292</v>
      </c>
      <c r="D24" s="213">
        <v>226</v>
      </c>
      <c r="E24" s="213">
        <v>100123</v>
      </c>
      <c r="F24" s="213">
        <v>1027</v>
      </c>
      <c r="G24" s="213">
        <v>1928</v>
      </c>
      <c r="H24" s="213">
        <v>36844</v>
      </c>
      <c r="I24" s="213">
        <v>67977</v>
      </c>
      <c r="J24" s="213">
        <v>20025</v>
      </c>
      <c r="K24" s="213">
        <v>31497</v>
      </c>
      <c r="L24" s="213">
        <v>6123</v>
      </c>
      <c r="M24" s="213">
        <v>1804</v>
      </c>
      <c r="N24" s="213">
        <v>3854</v>
      </c>
      <c r="O24" s="213">
        <v>19122</v>
      </c>
      <c r="P24" s="213">
        <v>15758</v>
      </c>
      <c r="Q24" s="213">
        <v>70</v>
      </c>
      <c r="R24" s="213">
        <v>3616</v>
      </c>
      <c r="S24" s="213">
        <v>4337</v>
      </c>
      <c r="T24" s="213">
        <v>7248</v>
      </c>
      <c r="U24" s="213">
        <v>15025</v>
      </c>
      <c r="V24" s="213">
        <v>3</v>
      </c>
      <c r="W24" s="213">
        <v>1</v>
      </c>
      <c r="X24" s="213">
        <v>1101</v>
      </c>
    </row>
    <row r="25" spans="1:24" x14ac:dyDescent="0.3">
      <c r="A25" s="253" t="s">
        <v>258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 x14ac:dyDescent="0.3">
      <c r="A26" s="2" t="s">
        <v>11</v>
      </c>
      <c r="B26" s="212">
        <v>16103633.800000001</v>
      </c>
      <c r="C26" s="212">
        <v>50014.67</v>
      </c>
      <c r="D26" s="212">
        <v>38701.64</v>
      </c>
      <c r="E26" s="212">
        <v>374131.72</v>
      </c>
      <c r="F26" s="212">
        <v>47889.36</v>
      </c>
      <c r="G26" s="212">
        <v>150857.44</v>
      </c>
      <c r="H26" s="212">
        <v>254201.54</v>
      </c>
      <c r="I26" s="212">
        <v>8367917.46</v>
      </c>
      <c r="J26" s="212">
        <v>70988.11</v>
      </c>
      <c r="K26" s="212">
        <v>1756680</v>
      </c>
      <c r="L26" s="212">
        <v>194011.02</v>
      </c>
      <c r="M26" s="212">
        <v>108444.59</v>
      </c>
      <c r="N26" s="212">
        <v>181762.27</v>
      </c>
      <c r="O26" s="212">
        <v>358933.78</v>
      </c>
      <c r="P26" s="212">
        <v>328745.59000000003</v>
      </c>
      <c r="Q26" s="212">
        <v>2560.0700000000002</v>
      </c>
      <c r="R26" s="212">
        <v>264433.34000000003</v>
      </c>
      <c r="S26" s="212">
        <v>40153.129999999997</v>
      </c>
      <c r="T26" s="212">
        <v>2836416.47</v>
      </c>
      <c r="U26" s="212">
        <v>673910.42</v>
      </c>
      <c r="V26" s="212">
        <v>0</v>
      </c>
      <c r="W26" s="212">
        <v>0</v>
      </c>
      <c r="X26" s="212">
        <v>2881.18</v>
      </c>
    </row>
    <row r="27" spans="1:24" x14ac:dyDescent="0.3">
      <c r="A27" s="2" t="s">
        <v>12</v>
      </c>
      <c r="B27" s="212">
        <v>55432204.369999997</v>
      </c>
      <c r="C27" s="212">
        <v>1410945.83</v>
      </c>
      <c r="D27" s="212">
        <v>4350</v>
      </c>
      <c r="E27" s="212">
        <v>6846006.2699999996</v>
      </c>
      <c r="F27" s="212">
        <v>11010</v>
      </c>
      <c r="G27" s="212">
        <v>26116.93</v>
      </c>
      <c r="H27" s="212">
        <v>13314243.77</v>
      </c>
      <c r="I27" s="212">
        <v>10312276.470000001</v>
      </c>
      <c r="J27" s="212">
        <v>1644752.19</v>
      </c>
      <c r="K27" s="212">
        <v>3954189.97</v>
      </c>
      <c r="L27" s="212">
        <v>1097197.3799999999</v>
      </c>
      <c r="M27" s="212">
        <v>722337.63</v>
      </c>
      <c r="N27" s="212">
        <v>248030.76</v>
      </c>
      <c r="O27" s="212">
        <v>4706314.83</v>
      </c>
      <c r="P27" s="212">
        <v>2224020.4500000002</v>
      </c>
      <c r="Q27" s="212">
        <v>19507.05</v>
      </c>
      <c r="R27" s="212">
        <v>1021528.78</v>
      </c>
      <c r="S27" s="212">
        <v>202577.41</v>
      </c>
      <c r="T27" s="212">
        <v>1330617.55</v>
      </c>
      <c r="U27" s="212">
        <v>6238392.6699999999</v>
      </c>
      <c r="V27" s="212">
        <v>2520</v>
      </c>
      <c r="W27" s="212">
        <v>0</v>
      </c>
      <c r="X27" s="212">
        <v>95268.43</v>
      </c>
    </row>
    <row r="28" spans="1:24" x14ac:dyDescent="0.3">
      <c r="A28" s="2" t="s">
        <v>13</v>
      </c>
      <c r="B28" s="212">
        <v>33750723.200000003</v>
      </c>
      <c r="C28" s="212">
        <v>365575.51</v>
      </c>
      <c r="D28" s="212">
        <v>2874.79</v>
      </c>
      <c r="E28" s="212">
        <v>5340078.91</v>
      </c>
      <c r="F28" s="212">
        <v>171435.1</v>
      </c>
      <c r="G28" s="212">
        <v>104394.36</v>
      </c>
      <c r="H28" s="212">
        <v>1403403.24</v>
      </c>
      <c r="I28" s="212">
        <v>9899446.2100000009</v>
      </c>
      <c r="J28" s="212">
        <v>1136607.98</v>
      </c>
      <c r="K28" s="212">
        <v>7000113.54</v>
      </c>
      <c r="L28" s="212">
        <v>519151.23</v>
      </c>
      <c r="M28" s="212">
        <v>86879.88</v>
      </c>
      <c r="N28" s="212">
        <v>1173246.04</v>
      </c>
      <c r="O28" s="212">
        <v>1776592.75</v>
      </c>
      <c r="P28" s="212">
        <v>1916604.37</v>
      </c>
      <c r="Q28" s="212">
        <v>3808.48</v>
      </c>
      <c r="R28" s="212">
        <v>579782.92000000004</v>
      </c>
      <c r="S28" s="212">
        <v>278087.93</v>
      </c>
      <c r="T28" s="212">
        <v>1210079.94</v>
      </c>
      <c r="U28" s="212">
        <v>770847.89</v>
      </c>
      <c r="V28" s="212">
        <v>0</v>
      </c>
      <c r="W28" s="212">
        <v>0</v>
      </c>
      <c r="X28" s="212">
        <v>11712.13</v>
      </c>
    </row>
    <row r="29" spans="1:24" x14ac:dyDescent="0.3">
      <c r="A29" s="2" t="s">
        <v>14</v>
      </c>
      <c r="B29" s="212">
        <v>86529930.060000002</v>
      </c>
      <c r="C29" s="212">
        <v>1459239.1</v>
      </c>
      <c r="D29" s="212">
        <v>101948.69</v>
      </c>
      <c r="E29" s="212">
        <v>22803505.550000001</v>
      </c>
      <c r="F29" s="212">
        <v>10528.99</v>
      </c>
      <c r="G29" s="212">
        <v>188306.26</v>
      </c>
      <c r="H29" s="212">
        <v>9232982.2300000004</v>
      </c>
      <c r="I29" s="212">
        <v>18038640.079999998</v>
      </c>
      <c r="J29" s="212">
        <v>5129876.92</v>
      </c>
      <c r="K29" s="212">
        <v>11123023.699999999</v>
      </c>
      <c r="L29" s="212">
        <v>1943289.42</v>
      </c>
      <c r="M29" s="212">
        <v>207971.3</v>
      </c>
      <c r="N29" s="212">
        <v>1076918.27</v>
      </c>
      <c r="O29" s="212">
        <v>5167709.29</v>
      </c>
      <c r="P29" s="212">
        <v>4134476.21</v>
      </c>
      <c r="Q29" s="212">
        <v>17683</v>
      </c>
      <c r="R29" s="212">
        <v>392036.28</v>
      </c>
      <c r="S29" s="212">
        <v>2561591.9500000002</v>
      </c>
      <c r="T29" s="212">
        <v>1537974.12</v>
      </c>
      <c r="U29" s="212">
        <v>1386641.54</v>
      </c>
      <c r="V29" s="212">
        <v>0</v>
      </c>
      <c r="W29" s="212">
        <v>379.4</v>
      </c>
      <c r="X29" s="212">
        <v>15207.76</v>
      </c>
    </row>
    <row r="30" spans="1:24" x14ac:dyDescent="0.3">
      <c r="A30" s="2" t="s">
        <v>15</v>
      </c>
      <c r="B30" s="212">
        <v>4355883.7300000004</v>
      </c>
      <c r="C30" s="212">
        <v>90760.65</v>
      </c>
      <c r="D30" s="212">
        <v>360</v>
      </c>
      <c r="E30" s="212">
        <v>377407.77</v>
      </c>
      <c r="F30" s="212">
        <v>180</v>
      </c>
      <c r="G30" s="212">
        <v>720</v>
      </c>
      <c r="H30" s="212">
        <v>1027952.72</v>
      </c>
      <c r="I30" s="212">
        <v>539109.61</v>
      </c>
      <c r="J30" s="212">
        <v>122214.19</v>
      </c>
      <c r="K30" s="212">
        <v>109220.51</v>
      </c>
      <c r="L30" s="212">
        <v>74989.03</v>
      </c>
      <c r="M30" s="212">
        <v>42719.3</v>
      </c>
      <c r="N30" s="212">
        <v>17133.7</v>
      </c>
      <c r="O30" s="212">
        <v>307580.87</v>
      </c>
      <c r="P30" s="212">
        <v>167464.24</v>
      </c>
      <c r="Q30" s="212">
        <v>720</v>
      </c>
      <c r="R30" s="212">
        <v>81467.86</v>
      </c>
      <c r="S30" s="212">
        <v>10952.54</v>
      </c>
      <c r="T30" s="212">
        <v>174647.78</v>
      </c>
      <c r="U30" s="212">
        <v>1201282.96</v>
      </c>
      <c r="V30" s="212">
        <v>0</v>
      </c>
      <c r="W30" s="212">
        <v>0</v>
      </c>
      <c r="X30" s="212">
        <v>9000</v>
      </c>
    </row>
    <row r="31" spans="1:24" x14ac:dyDescent="0.3">
      <c r="A31" s="2" t="s">
        <v>16</v>
      </c>
      <c r="B31" s="212">
        <v>493545.8</v>
      </c>
      <c r="C31" s="212">
        <v>3960</v>
      </c>
      <c r="D31" s="212">
        <v>0</v>
      </c>
      <c r="E31" s="212">
        <v>11407.37</v>
      </c>
      <c r="F31" s="212">
        <v>360</v>
      </c>
      <c r="G31" s="212">
        <v>360</v>
      </c>
      <c r="H31" s="212">
        <v>13459.82</v>
      </c>
      <c r="I31" s="212">
        <v>37274.29</v>
      </c>
      <c r="J31" s="212">
        <v>6334.46</v>
      </c>
      <c r="K31" s="212">
        <v>18472.75</v>
      </c>
      <c r="L31" s="212">
        <v>9955.48</v>
      </c>
      <c r="M31" s="212">
        <v>360</v>
      </c>
      <c r="N31" s="212">
        <v>7592.85</v>
      </c>
      <c r="O31" s="212">
        <v>24139.23</v>
      </c>
      <c r="P31" s="212">
        <v>20529.61</v>
      </c>
      <c r="Q31" s="212">
        <v>0</v>
      </c>
      <c r="R31" s="212">
        <v>6601.81</v>
      </c>
      <c r="S31" s="212">
        <v>360</v>
      </c>
      <c r="T31" s="212">
        <v>8062.56</v>
      </c>
      <c r="U31" s="212">
        <v>9296.43</v>
      </c>
      <c r="V31" s="212">
        <v>0</v>
      </c>
      <c r="W31" s="212">
        <v>0</v>
      </c>
      <c r="X31" s="212">
        <v>315019.14</v>
      </c>
    </row>
    <row r="32" spans="1:24" x14ac:dyDescent="0.3">
      <c r="A32" s="40" t="s">
        <v>256</v>
      </c>
      <c r="B32" s="214">
        <v>196665920.96000001</v>
      </c>
      <c r="C32" s="214">
        <v>3380495.76</v>
      </c>
      <c r="D32" s="214">
        <v>148235.12</v>
      </c>
      <c r="E32" s="214">
        <v>35752537.590000004</v>
      </c>
      <c r="F32" s="214">
        <v>241403.45</v>
      </c>
      <c r="G32" s="214">
        <v>470754.99</v>
      </c>
      <c r="H32" s="214">
        <v>25246243.32</v>
      </c>
      <c r="I32" s="214">
        <v>47194664.119999997</v>
      </c>
      <c r="J32" s="214">
        <v>8110773.8499999996</v>
      </c>
      <c r="K32" s="214">
        <v>23961700.469999999</v>
      </c>
      <c r="L32" s="214">
        <v>3838593.56</v>
      </c>
      <c r="M32" s="214">
        <v>1168712.7</v>
      </c>
      <c r="N32" s="214">
        <v>2704683.89</v>
      </c>
      <c r="O32" s="214">
        <v>12341270.75</v>
      </c>
      <c r="P32" s="214">
        <v>8791840.4700000007</v>
      </c>
      <c r="Q32" s="214">
        <v>44278.6</v>
      </c>
      <c r="R32" s="214">
        <v>2345850.9900000002</v>
      </c>
      <c r="S32" s="214">
        <v>3093722.96</v>
      </c>
      <c r="T32" s="214">
        <v>7097798.4199999999</v>
      </c>
      <c r="U32" s="214">
        <v>10280371.91</v>
      </c>
      <c r="V32" s="214">
        <v>2520</v>
      </c>
      <c r="W32" s="214">
        <v>379.4</v>
      </c>
      <c r="X32" s="214">
        <v>449088.64</v>
      </c>
    </row>
    <row r="34" spans="1:3" x14ac:dyDescent="0.3">
      <c r="A34" s="231" t="str">
        <f>HYPERLINK("#'Vysvetlivky'!A15", "Vysvetlivky k sekciám SK-NACE")</f>
        <v>Vysvetlivky k sekciám SK-NACE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  <c r="C35" s="232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showGridLines="0" workbookViewId="0"/>
  </sheetViews>
  <sheetFormatPr defaultColWidth="11.42578125" defaultRowHeight="13.2" x14ac:dyDescent="0.3"/>
  <cols>
    <col min="1" max="13" width="8.7109375" customWidth="1"/>
  </cols>
  <sheetData>
    <row r="2" spans="1:13" ht="15.6" x14ac:dyDescent="0.3">
      <c r="A2" s="226" t="s">
        <v>57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</row>
    <row r="4" spans="1:13" x14ac:dyDescent="0.3">
      <c r="A4" s="233" t="s">
        <v>58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</row>
    <row r="6" spans="1:13" x14ac:dyDescent="0.3">
      <c r="A6" s="37" t="s">
        <v>59</v>
      </c>
      <c r="B6" s="37" t="s">
        <v>60</v>
      </c>
      <c r="C6" s="37" t="s">
        <v>61</v>
      </c>
      <c r="D6" s="37" t="s">
        <v>62</v>
      </c>
      <c r="E6" s="37" t="s">
        <v>63</v>
      </c>
      <c r="F6" s="37" t="s">
        <v>64</v>
      </c>
      <c r="G6" s="37" t="s">
        <v>65</v>
      </c>
      <c r="H6" s="37" t="s">
        <v>66</v>
      </c>
      <c r="I6" s="37" t="s">
        <v>67</v>
      </c>
      <c r="J6" s="37" t="s">
        <v>68</v>
      </c>
      <c r="K6" s="37" t="s">
        <v>69</v>
      </c>
      <c r="L6" s="37" t="s">
        <v>70</v>
      </c>
      <c r="M6" s="37" t="s">
        <v>71</v>
      </c>
    </row>
    <row r="7" spans="1:13" x14ac:dyDescent="0.3">
      <c r="A7" s="38">
        <v>2019</v>
      </c>
      <c r="B7" s="39">
        <v>12</v>
      </c>
      <c r="C7" s="39">
        <v>5</v>
      </c>
      <c r="D7" s="39">
        <v>10</v>
      </c>
      <c r="E7" s="39">
        <v>7</v>
      </c>
      <c r="F7" s="39">
        <v>13</v>
      </c>
      <c r="G7" s="39">
        <v>9</v>
      </c>
      <c r="H7" s="39">
        <v>9</v>
      </c>
      <c r="I7" s="39">
        <v>9</v>
      </c>
      <c r="J7" s="39">
        <v>13</v>
      </c>
      <c r="K7" s="39">
        <v>10</v>
      </c>
      <c r="L7" s="39">
        <v>11</v>
      </c>
      <c r="M7" s="39">
        <v>2</v>
      </c>
    </row>
    <row r="8" spans="1:13" x14ac:dyDescent="0.3">
      <c r="A8" s="38">
        <v>2020</v>
      </c>
      <c r="B8" s="39">
        <v>6</v>
      </c>
      <c r="C8" s="39">
        <v>43</v>
      </c>
      <c r="D8" s="39">
        <v>39413</v>
      </c>
      <c r="E8" s="39">
        <v>6451</v>
      </c>
      <c r="F8" s="39">
        <v>4314</v>
      </c>
      <c r="G8" s="39">
        <v>1818</v>
      </c>
      <c r="H8" s="39">
        <v>2479</v>
      </c>
      <c r="I8" s="39">
        <v>4243</v>
      </c>
      <c r="J8" s="39">
        <v>10420</v>
      </c>
      <c r="K8" s="39">
        <v>63028</v>
      </c>
      <c r="L8" s="39">
        <v>67450</v>
      </c>
      <c r="M8" s="39">
        <v>92100</v>
      </c>
    </row>
    <row r="9" spans="1:13" x14ac:dyDescent="0.3">
      <c r="A9" s="40">
        <v>2021</v>
      </c>
      <c r="B9" s="41">
        <v>93711</v>
      </c>
      <c r="C9" s="41">
        <v>97060</v>
      </c>
      <c r="D9" s="41">
        <v>71448</v>
      </c>
      <c r="E9" s="41">
        <v>27676</v>
      </c>
      <c r="F9" s="41">
        <v>10186</v>
      </c>
      <c r="G9" s="41">
        <v>2387</v>
      </c>
      <c r="H9" s="41"/>
      <c r="I9" s="41"/>
      <c r="J9" s="41"/>
      <c r="K9" s="41"/>
      <c r="L9" s="41"/>
      <c r="M9" s="41"/>
    </row>
    <row r="11" spans="1:13" x14ac:dyDescent="0.3">
      <c r="A11" s="231" t="str">
        <f>HYPERLINK("#'Obsah'!A1", "Späť na obsah dátovej prílohy")</f>
        <v>Späť na obsah dátovej prílohy</v>
      </c>
      <c r="B11" s="232"/>
    </row>
  </sheetData>
  <mergeCells count="3">
    <mergeCell ref="A2:M2"/>
    <mergeCell ref="A4:M4"/>
    <mergeCell ref="A11:B11"/>
  </mergeCells>
  <pageMargins left="0.7" right="0.7" top="0.75" bottom="0.75" header="0.3" footer="0.3"/>
  <pageSetup paperSize="9" orientation="portrait" horizontalDpi="300" verticalDpi="30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42578125" defaultRowHeight="13.2" x14ac:dyDescent="0.3"/>
  <cols>
    <col min="1" max="1" width="10.7109375" customWidth="1"/>
    <col min="2" max="24" width="15.7109375" customWidth="1"/>
  </cols>
  <sheetData>
    <row r="2" spans="1:24" ht="15.6" x14ac:dyDescent="0.3">
      <c r="A2" s="226" t="s">
        <v>271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4" x14ac:dyDescent="0.3">
      <c r="A3" s="252" t="s">
        <v>274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</row>
    <row r="5" spans="1:24" x14ac:dyDescent="0.3">
      <c r="A5" s="230" t="s">
        <v>2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</row>
    <row r="7" spans="1:24" x14ac:dyDescent="0.3">
      <c r="A7" s="235" t="s">
        <v>4</v>
      </c>
      <c r="B7" s="235" t="s">
        <v>248</v>
      </c>
      <c r="C7" s="237" t="s">
        <v>275</v>
      </c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</row>
    <row r="8" spans="1:24" x14ac:dyDescent="0.3">
      <c r="A8" s="235"/>
      <c r="B8" s="235"/>
      <c r="C8" s="1" t="s">
        <v>276</v>
      </c>
      <c r="D8" s="1" t="s">
        <v>277</v>
      </c>
      <c r="E8" s="1" t="s">
        <v>278</v>
      </c>
      <c r="F8" s="1" t="s">
        <v>279</v>
      </c>
      <c r="G8" s="1" t="s">
        <v>280</v>
      </c>
      <c r="H8" s="1" t="s">
        <v>281</v>
      </c>
      <c r="I8" s="1" t="s">
        <v>282</v>
      </c>
      <c r="J8" s="1" t="s">
        <v>283</v>
      </c>
      <c r="K8" s="1" t="s">
        <v>284</v>
      </c>
      <c r="L8" s="1" t="s">
        <v>285</v>
      </c>
      <c r="M8" s="1" t="s">
        <v>286</v>
      </c>
      <c r="N8" s="1" t="s">
        <v>287</v>
      </c>
      <c r="O8" s="1" t="s">
        <v>288</v>
      </c>
      <c r="P8" s="1" t="s">
        <v>289</v>
      </c>
      <c r="Q8" s="1" t="s">
        <v>290</v>
      </c>
      <c r="R8" s="1" t="s">
        <v>291</v>
      </c>
      <c r="S8" s="1" t="s">
        <v>292</v>
      </c>
      <c r="T8" s="1" t="s">
        <v>293</v>
      </c>
      <c r="U8" s="1" t="s">
        <v>294</v>
      </c>
      <c r="V8" s="1" t="s">
        <v>295</v>
      </c>
      <c r="W8" s="1" t="s">
        <v>296</v>
      </c>
      <c r="X8" s="1" t="s">
        <v>297</v>
      </c>
    </row>
    <row r="9" spans="1:24" x14ac:dyDescent="0.3">
      <c r="A9" s="253" t="s">
        <v>255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</row>
    <row r="10" spans="1:24" x14ac:dyDescent="0.3">
      <c r="A10" s="2" t="s">
        <v>11</v>
      </c>
      <c r="B10" s="215">
        <v>2360</v>
      </c>
      <c r="C10" s="215">
        <v>12</v>
      </c>
      <c r="D10" s="215">
        <v>1</v>
      </c>
      <c r="E10" s="215">
        <v>105</v>
      </c>
      <c r="F10" s="215">
        <v>5</v>
      </c>
      <c r="G10" s="215">
        <v>7</v>
      </c>
      <c r="H10" s="215">
        <v>77</v>
      </c>
      <c r="I10" s="215">
        <v>920</v>
      </c>
      <c r="J10" s="215">
        <v>29</v>
      </c>
      <c r="K10" s="215">
        <v>503</v>
      </c>
      <c r="L10" s="215">
        <v>21</v>
      </c>
      <c r="M10" s="215">
        <v>4</v>
      </c>
      <c r="N10" s="215">
        <v>43</v>
      </c>
      <c r="O10" s="215">
        <v>83</v>
      </c>
      <c r="P10" s="215">
        <v>88</v>
      </c>
      <c r="Q10" s="215">
        <v>0</v>
      </c>
      <c r="R10" s="215">
        <v>86</v>
      </c>
      <c r="S10" s="215">
        <v>13</v>
      </c>
      <c r="T10" s="215">
        <v>149</v>
      </c>
      <c r="U10" s="215">
        <v>213</v>
      </c>
      <c r="V10" s="215">
        <v>0</v>
      </c>
      <c r="W10" s="215">
        <v>0</v>
      </c>
      <c r="X10" s="215">
        <v>1</v>
      </c>
    </row>
    <row r="11" spans="1:24" x14ac:dyDescent="0.3">
      <c r="A11" s="2" t="s">
        <v>12</v>
      </c>
      <c r="B11" s="215">
        <v>65390</v>
      </c>
      <c r="C11" s="215">
        <v>1720</v>
      </c>
      <c r="D11" s="215">
        <v>4</v>
      </c>
      <c r="E11" s="215">
        <v>8223</v>
      </c>
      <c r="F11" s="215">
        <v>9</v>
      </c>
      <c r="G11" s="215">
        <v>33</v>
      </c>
      <c r="H11" s="215">
        <v>15289</v>
      </c>
      <c r="I11" s="215">
        <v>12130</v>
      </c>
      <c r="J11" s="215">
        <v>2069</v>
      </c>
      <c r="K11" s="215">
        <v>4687</v>
      </c>
      <c r="L11" s="215">
        <v>1349</v>
      </c>
      <c r="M11" s="215">
        <v>913</v>
      </c>
      <c r="N11" s="215">
        <v>304</v>
      </c>
      <c r="O11" s="215">
        <v>6033</v>
      </c>
      <c r="P11" s="215">
        <v>2684</v>
      </c>
      <c r="Q11" s="215">
        <v>23</v>
      </c>
      <c r="R11" s="215">
        <v>1260</v>
      </c>
      <c r="S11" s="215">
        <v>307</v>
      </c>
      <c r="T11" s="215">
        <v>1605</v>
      </c>
      <c r="U11" s="215">
        <v>6638</v>
      </c>
      <c r="V11" s="215">
        <v>2</v>
      </c>
      <c r="W11" s="215">
        <v>0</v>
      </c>
      <c r="X11" s="215">
        <v>108</v>
      </c>
    </row>
    <row r="12" spans="1:24" x14ac:dyDescent="0.3">
      <c r="A12" s="2" t="s">
        <v>13</v>
      </c>
      <c r="B12" s="215">
        <v>7251</v>
      </c>
      <c r="C12" s="215">
        <v>92</v>
      </c>
      <c r="D12" s="215">
        <v>4</v>
      </c>
      <c r="E12" s="215">
        <v>741</v>
      </c>
      <c r="F12" s="215">
        <v>13</v>
      </c>
      <c r="G12" s="215">
        <v>19</v>
      </c>
      <c r="H12" s="215">
        <v>438</v>
      </c>
      <c r="I12" s="215">
        <v>2013</v>
      </c>
      <c r="J12" s="215">
        <v>245</v>
      </c>
      <c r="K12" s="215">
        <v>1282</v>
      </c>
      <c r="L12" s="215">
        <v>166</v>
      </c>
      <c r="M12" s="215">
        <v>28</v>
      </c>
      <c r="N12" s="215">
        <v>199</v>
      </c>
      <c r="O12" s="215">
        <v>740</v>
      </c>
      <c r="P12" s="215">
        <v>475</v>
      </c>
      <c r="Q12" s="215">
        <v>4</v>
      </c>
      <c r="R12" s="215">
        <v>149</v>
      </c>
      <c r="S12" s="215">
        <v>87</v>
      </c>
      <c r="T12" s="215">
        <v>208</v>
      </c>
      <c r="U12" s="215">
        <v>341</v>
      </c>
      <c r="V12" s="215">
        <v>0</v>
      </c>
      <c r="W12" s="215">
        <v>0</v>
      </c>
      <c r="X12" s="215">
        <v>7</v>
      </c>
    </row>
    <row r="13" spans="1:24" x14ac:dyDescent="0.3">
      <c r="A13" s="2" t="s">
        <v>14</v>
      </c>
      <c r="B13" s="215">
        <v>19137</v>
      </c>
      <c r="C13" s="215">
        <v>303</v>
      </c>
      <c r="D13" s="215">
        <v>13</v>
      </c>
      <c r="E13" s="215">
        <v>2271</v>
      </c>
      <c r="F13" s="215">
        <v>8</v>
      </c>
      <c r="G13" s="215">
        <v>56</v>
      </c>
      <c r="H13" s="215">
        <v>1778</v>
      </c>
      <c r="I13" s="215">
        <v>5197</v>
      </c>
      <c r="J13" s="215">
        <v>793</v>
      </c>
      <c r="K13" s="215">
        <v>3268</v>
      </c>
      <c r="L13" s="215">
        <v>526</v>
      </c>
      <c r="M13" s="215">
        <v>83</v>
      </c>
      <c r="N13" s="215">
        <v>342</v>
      </c>
      <c r="O13" s="215">
        <v>1841</v>
      </c>
      <c r="P13" s="215">
        <v>1032</v>
      </c>
      <c r="Q13" s="215">
        <v>7</v>
      </c>
      <c r="R13" s="215">
        <v>226</v>
      </c>
      <c r="S13" s="215">
        <v>274</v>
      </c>
      <c r="T13" s="215">
        <v>380</v>
      </c>
      <c r="U13" s="215">
        <v>730</v>
      </c>
      <c r="V13" s="215">
        <v>0</v>
      </c>
      <c r="W13" s="215">
        <v>1</v>
      </c>
      <c r="X13" s="215">
        <v>8</v>
      </c>
    </row>
    <row r="14" spans="1:24" x14ac:dyDescent="0.3">
      <c r="A14" s="2" t="s">
        <v>15</v>
      </c>
      <c r="B14" s="215">
        <v>10444</v>
      </c>
      <c r="C14" s="215">
        <v>217</v>
      </c>
      <c r="D14" s="215">
        <v>1</v>
      </c>
      <c r="E14" s="215">
        <v>954</v>
      </c>
      <c r="F14" s="215">
        <v>1</v>
      </c>
      <c r="G14" s="215">
        <v>3</v>
      </c>
      <c r="H14" s="215">
        <v>2668</v>
      </c>
      <c r="I14" s="215">
        <v>1315</v>
      </c>
      <c r="J14" s="215">
        <v>319</v>
      </c>
      <c r="K14" s="215">
        <v>272</v>
      </c>
      <c r="L14" s="215">
        <v>193</v>
      </c>
      <c r="M14" s="215">
        <v>113</v>
      </c>
      <c r="N14" s="215">
        <v>43</v>
      </c>
      <c r="O14" s="215">
        <v>781</v>
      </c>
      <c r="P14" s="215">
        <v>440</v>
      </c>
      <c r="Q14" s="215">
        <v>2</v>
      </c>
      <c r="R14" s="215">
        <v>200</v>
      </c>
      <c r="S14" s="215">
        <v>22</v>
      </c>
      <c r="T14" s="215">
        <v>446</v>
      </c>
      <c r="U14" s="215">
        <v>2432</v>
      </c>
      <c r="V14" s="215">
        <v>0</v>
      </c>
      <c r="W14" s="215">
        <v>0</v>
      </c>
      <c r="X14" s="215">
        <v>22</v>
      </c>
    </row>
    <row r="15" spans="1:24" x14ac:dyDescent="0.3">
      <c r="A15" s="2" t="s">
        <v>16</v>
      </c>
      <c r="B15" s="215">
        <v>1283</v>
      </c>
      <c r="C15" s="215">
        <v>10</v>
      </c>
      <c r="D15" s="215">
        <v>0</v>
      </c>
      <c r="E15" s="215">
        <v>25</v>
      </c>
      <c r="F15" s="215">
        <v>0</v>
      </c>
      <c r="G15" s="215">
        <v>1</v>
      </c>
      <c r="H15" s="215">
        <v>37</v>
      </c>
      <c r="I15" s="215">
        <v>98</v>
      </c>
      <c r="J15" s="215">
        <v>20</v>
      </c>
      <c r="K15" s="215">
        <v>44</v>
      </c>
      <c r="L15" s="215">
        <v>28</v>
      </c>
      <c r="M15" s="215">
        <v>2</v>
      </c>
      <c r="N15" s="215">
        <v>19</v>
      </c>
      <c r="O15" s="215">
        <v>58</v>
      </c>
      <c r="P15" s="215">
        <v>52</v>
      </c>
      <c r="Q15" s="215">
        <v>1</v>
      </c>
      <c r="R15" s="215">
        <v>18</v>
      </c>
      <c r="S15" s="215">
        <v>2</v>
      </c>
      <c r="T15" s="215">
        <v>17</v>
      </c>
      <c r="U15" s="215">
        <v>19</v>
      </c>
      <c r="V15" s="215">
        <v>0</v>
      </c>
      <c r="W15" s="215">
        <v>0</v>
      </c>
      <c r="X15" s="215">
        <v>832</v>
      </c>
    </row>
    <row r="16" spans="1:24" x14ac:dyDescent="0.3">
      <c r="A16" s="40" t="s">
        <v>256</v>
      </c>
      <c r="B16" s="217">
        <v>105866</v>
      </c>
      <c r="C16" s="217">
        <v>2354</v>
      </c>
      <c r="D16" s="217">
        <v>23</v>
      </c>
      <c r="E16" s="217">
        <v>12319</v>
      </c>
      <c r="F16" s="217">
        <v>36</v>
      </c>
      <c r="G16" s="217">
        <v>119</v>
      </c>
      <c r="H16" s="217">
        <v>20288</v>
      </c>
      <c r="I16" s="217">
        <v>21673</v>
      </c>
      <c r="J16" s="217">
        <v>3475</v>
      </c>
      <c r="K16" s="217">
        <v>10056</v>
      </c>
      <c r="L16" s="217">
        <v>2283</v>
      </c>
      <c r="M16" s="217">
        <v>1143</v>
      </c>
      <c r="N16" s="217">
        <v>950</v>
      </c>
      <c r="O16" s="217">
        <v>9536</v>
      </c>
      <c r="P16" s="217">
        <v>4771</v>
      </c>
      <c r="Q16" s="217">
        <v>37</v>
      </c>
      <c r="R16" s="217">
        <v>1939</v>
      </c>
      <c r="S16" s="217">
        <v>705</v>
      </c>
      <c r="T16" s="217">
        <v>2805</v>
      </c>
      <c r="U16" s="217">
        <v>10373</v>
      </c>
      <c r="V16" s="217">
        <v>2</v>
      </c>
      <c r="W16" s="217">
        <v>1</v>
      </c>
      <c r="X16" s="217">
        <v>978</v>
      </c>
    </row>
    <row r="17" spans="1:24" x14ac:dyDescent="0.3">
      <c r="A17" s="253" t="s">
        <v>257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</row>
    <row r="18" spans="1:24" x14ac:dyDescent="0.3">
      <c r="A18" s="2" t="s">
        <v>11</v>
      </c>
      <c r="B18" s="215">
        <v>14927</v>
      </c>
      <c r="C18" s="215">
        <v>58</v>
      </c>
      <c r="D18" s="215">
        <v>2014</v>
      </c>
      <c r="E18" s="215">
        <v>413</v>
      </c>
      <c r="F18" s="215">
        <v>275</v>
      </c>
      <c r="G18" s="215">
        <v>22</v>
      </c>
      <c r="H18" s="215">
        <v>496</v>
      </c>
      <c r="I18" s="215">
        <v>6601</v>
      </c>
      <c r="J18" s="215">
        <v>214</v>
      </c>
      <c r="K18" s="215">
        <v>1701</v>
      </c>
      <c r="L18" s="215">
        <v>176</v>
      </c>
      <c r="M18" s="215">
        <v>9</v>
      </c>
      <c r="N18" s="215">
        <v>145</v>
      </c>
      <c r="O18" s="215">
        <v>249</v>
      </c>
      <c r="P18" s="215">
        <v>458</v>
      </c>
      <c r="Q18" s="215">
        <v>0</v>
      </c>
      <c r="R18" s="215">
        <v>315</v>
      </c>
      <c r="S18" s="215">
        <v>31</v>
      </c>
      <c r="T18" s="215">
        <v>1244</v>
      </c>
      <c r="U18" s="215">
        <v>505</v>
      </c>
      <c r="V18" s="215">
        <v>0</v>
      </c>
      <c r="W18" s="215">
        <v>0</v>
      </c>
      <c r="X18" s="215">
        <v>1</v>
      </c>
    </row>
    <row r="19" spans="1:24" x14ac:dyDescent="0.3">
      <c r="A19" s="2" t="s">
        <v>12</v>
      </c>
      <c r="B19" s="215">
        <v>65348</v>
      </c>
      <c r="C19" s="215">
        <v>1719</v>
      </c>
      <c r="D19" s="215">
        <v>4</v>
      </c>
      <c r="E19" s="215">
        <v>8218</v>
      </c>
      <c r="F19" s="215">
        <v>9</v>
      </c>
      <c r="G19" s="215">
        <v>33</v>
      </c>
      <c r="H19" s="215">
        <v>15277</v>
      </c>
      <c r="I19" s="215">
        <v>12126</v>
      </c>
      <c r="J19" s="215">
        <v>2066</v>
      </c>
      <c r="K19" s="215">
        <v>4684</v>
      </c>
      <c r="L19" s="215">
        <v>1347</v>
      </c>
      <c r="M19" s="215">
        <v>913</v>
      </c>
      <c r="N19" s="215">
        <v>303</v>
      </c>
      <c r="O19" s="215">
        <v>6029</v>
      </c>
      <c r="P19" s="215">
        <v>2684</v>
      </c>
      <c r="Q19" s="215">
        <v>23</v>
      </c>
      <c r="R19" s="215">
        <v>1259</v>
      </c>
      <c r="S19" s="215">
        <v>307</v>
      </c>
      <c r="T19" s="215">
        <v>1605</v>
      </c>
      <c r="U19" s="215">
        <v>6632</v>
      </c>
      <c r="V19" s="215">
        <v>2</v>
      </c>
      <c r="W19" s="215">
        <v>0</v>
      </c>
      <c r="X19" s="215">
        <v>108</v>
      </c>
    </row>
    <row r="20" spans="1:24" x14ac:dyDescent="0.3">
      <c r="A20" s="2" t="s">
        <v>13</v>
      </c>
      <c r="B20" s="215">
        <v>93012</v>
      </c>
      <c r="C20" s="215">
        <v>398</v>
      </c>
      <c r="D20" s="215">
        <v>31</v>
      </c>
      <c r="E20" s="215">
        <v>48652</v>
      </c>
      <c r="F20" s="215">
        <v>628</v>
      </c>
      <c r="G20" s="215">
        <v>1450</v>
      </c>
      <c r="H20" s="215">
        <v>2323</v>
      </c>
      <c r="I20" s="215">
        <v>11594</v>
      </c>
      <c r="J20" s="215">
        <v>8081</v>
      </c>
      <c r="K20" s="215">
        <v>6319</v>
      </c>
      <c r="L20" s="215">
        <v>919</v>
      </c>
      <c r="M20" s="215">
        <v>72</v>
      </c>
      <c r="N20" s="215">
        <v>1638</v>
      </c>
      <c r="O20" s="215">
        <v>3157</v>
      </c>
      <c r="P20" s="215">
        <v>3935</v>
      </c>
      <c r="Q20" s="215">
        <v>14</v>
      </c>
      <c r="R20" s="215">
        <v>749</v>
      </c>
      <c r="S20" s="215">
        <v>839</v>
      </c>
      <c r="T20" s="215">
        <v>1114</v>
      </c>
      <c r="U20" s="215">
        <v>1080</v>
      </c>
      <c r="V20" s="215">
        <v>0</v>
      </c>
      <c r="W20" s="215">
        <v>0</v>
      </c>
      <c r="X20" s="215">
        <v>19</v>
      </c>
    </row>
    <row r="21" spans="1:24" x14ac:dyDescent="0.3">
      <c r="A21" s="2" t="s">
        <v>14</v>
      </c>
      <c r="B21" s="215">
        <v>143846</v>
      </c>
      <c r="C21" s="215">
        <v>2567</v>
      </c>
      <c r="D21" s="215">
        <v>140</v>
      </c>
      <c r="E21" s="215">
        <v>44704</v>
      </c>
      <c r="F21" s="215">
        <v>113</v>
      </c>
      <c r="G21" s="215">
        <v>588</v>
      </c>
      <c r="H21" s="215">
        <v>12495</v>
      </c>
      <c r="I21" s="215">
        <v>27203</v>
      </c>
      <c r="J21" s="215">
        <v>9781</v>
      </c>
      <c r="K21" s="215">
        <v>17120</v>
      </c>
      <c r="L21" s="215">
        <v>3477</v>
      </c>
      <c r="M21" s="215">
        <v>452</v>
      </c>
      <c r="N21" s="215">
        <v>1740</v>
      </c>
      <c r="O21" s="215">
        <v>8516</v>
      </c>
      <c r="P21" s="215">
        <v>6414</v>
      </c>
      <c r="Q21" s="215">
        <v>21</v>
      </c>
      <c r="R21" s="215">
        <v>627</v>
      </c>
      <c r="S21" s="215">
        <v>3148</v>
      </c>
      <c r="T21" s="215">
        <v>2528</v>
      </c>
      <c r="U21" s="215">
        <v>2183</v>
      </c>
      <c r="V21" s="215">
        <v>0</v>
      </c>
      <c r="W21" s="215">
        <v>1</v>
      </c>
      <c r="X21" s="215">
        <v>28</v>
      </c>
    </row>
    <row r="22" spans="1:24" x14ac:dyDescent="0.3">
      <c r="A22" s="2" t="s">
        <v>15</v>
      </c>
      <c r="B22" s="215">
        <v>10443</v>
      </c>
      <c r="C22" s="215">
        <v>217</v>
      </c>
      <c r="D22" s="215">
        <v>1</v>
      </c>
      <c r="E22" s="215">
        <v>954</v>
      </c>
      <c r="F22" s="215">
        <v>1</v>
      </c>
      <c r="G22" s="215">
        <v>3</v>
      </c>
      <c r="H22" s="215">
        <v>2668</v>
      </c>
      <c r="I22" s="215">
        <v>1315</v>
      </c>
      <c r="J22" s="215">
        <v>319</v>
      </c>
      <c r="K22" s="215">
        <v>272</v>
      </c>
      <c r="L22" s="215">
        <v>193</v>
      </c>
      <c r="M22" s="215">
        <v>113</v>
      </c>
      <c r="N22" s="215">
        <v>43</v>
      </c>
      <c r="O22" s="215">
        <v>781</v>
      </c>
      <c r="P22" s="215">
        <v>440</v>
      </c>
      <c r="Q22" s="215">
        <v>2</v>
      </c>
      <c r="R22" s="215">
        <v>200</v>
      </c>
      <c r="S22" s="215">
        <v>22</v>
      </c>
      <c r="T22" s="215">
        <v>446</v>
      </c>
      <c r="U22" s="215">
        <v>2431</v>
      </c>
      <c r="V22" s="215">
        <v>0</v>
      </c>
      <c r="W22" s="215">
        <v>0</v>
      </c>
      <c r="X22" s="215">
        <v>22</v>
      </c>
    </row>
    <row r="23" spans="1:24" x14ac:dyDescent="0.3">
      <c r="A23" s="2" t="s">
        <v>16</v>
      </c>
      <c r="B23" s="215">
        <v>1283</v>
      </c>
      <c r="C23" s="215">
        <v>10</v>
      </c>
      <c r="D23" s="215">
        <v>0</v>
      </c>
      <c r="E23" s="215">
        <v>25</v>
      </c>
      <c r="F23" s="215">
        <v>0</v>
      </c>
      <c r="G23" s="215">
        <v>1</v>
      </c>
      <c r="H23" s="215">
        <v>37</v>
      </c>
      <c r="I23" s="215">
        <v>98</v>
      </c>
      <c r="J23" s="215">
        <v>20</v>
      </c>
      <c r="K23" s="215">
        <v>44</v>
      </c>
      <c r="L23" s="215">
        <v>28</v>
      </c>
      <c r="M23" s="215">
        <v>2</v>
      </c>
      <c r="N23" s="215">
        <v>19</v>
      </c>
      <c r="O23" s="215">
        <v>58</v>
      </c>
      <c r="P23" s="215">
        <v>52</v>
      </c>
      <c r="Q23" s="215">
        <v>1</v>
      </c>
      <c r="R23" s="215">
        <v>18</v>
      </c>
      <c r="S23" s="215">
        <v>2</v>
      </c>
      <c r="T23" s="215">
        <v>17</v>
      </c>
      <c r="U23" s="215">
        <v>19</v>
      </c>
      <c r="V23" s="215">
        <v>0</v>
      </c>
      <c r="W23" s="215">
        <v>0</v>
      </c>
      <c r="X23" s="215">
        <v>832</v>
      </c>
    </row>
    <row r="24" spans="1:24" x14ac:dyDescent="0.3">
      <c r="A24" s="40" t="s">
        <v>256</v>
      </c>
      <c r="B24" s="217">
        <v>328859</v>
      </c>
      <c r="C24" s="217">
        <v>4969</v>
      </c>
      <c r="D24" s="217">
        <v>2190</v>
      </c>
      <c r="E24" s="217">
        <v>102966</v>
      </c>
      <c r="F24" s="217">
        <v>1026</v>
      </c>
      <c r="G24" s="217">
        <v>2097</v>
      </c>
      <c r="H24" s="217">
        <v>33296</v>
      </c>
      <c r="I24" s="217">
        <v>58937</v>
      </c>
      <c r="J24" s="217">
        <v>20481</v>
      </c>
      <c r="K24" s="217">
        <v>30140</v>
      </c>
      <c r="L24" s="217">
        <v>6140</v>
      </c>
      <c r="M24" s="217">
        <v>1561</v>
      </c>
      <c r="N24" s="217">
        <v>3888</v>
      </c>
      <c r="O24" s="217">
        <v>18790</v>
      </c>
      <c r="P24" s="217">
        <v>13983</v>
      </c>
      <c r="Q24" s="217">
        <v>61</v>
      </c>
      <c r="R24" s="217">
        <v>3168</v>
      </c>
      <c r="S24" s="217">
        <v>4349</v>
      </c>
      <c r="T24" s="217">
        <v>6954</v>
      </c>
      <c r="U24" s="217">
        <v>12850</v>
      </c>
      <c r="V24" s="217">
        <v>2</v>
      </c>
      <c r="W24" s="217">
        <v>1</v>
      </c>
      <c r="X24" s="217">
        <v>1010</v>
      </c>
    </row>
    <row r="25" spans="1:24" x14ac:dyDescent="0.3">
      <c r="A25" s="253" t="s">
        <v>258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 x14ac:dyDescent="0.3">
      <c r="A26" s="2" t="s">
        <v>11</v>
      </c>
      <c r="B26" s="216">
        <v>6721176.5599999996</v>
      </c>
      <c r="C26" s="216">
        <v>38378.879999999997</v>
      </c>
      <c r="D26" s="216">
        <v>36258.83</v>
      </c>
      <c r="E26" s="216">
        <v>171064.76</v>
      </c>
      <c r="F26" s="216">
        <v>42354.66</v>
      </c>
      <c r="G26" s="216">
        <v>8655.09</v>
      </c>
      <c r="H26" s="216">
        <v>121552.31</v>
      </c>
      <c r="I26" s="216">
        <v>2885434.69</v>
      </c>
      <c r="J26" s="216">
        <v>59721.63</v>
      </c>
      <c r="K26" s="216">
        <v>1135956.1399999999</v>
      </c>
      <c r="L26" s="216">
        <v>122628.93</v>
      </c>
      <c r="M26" s="216">
        <v>5489.94</v>
      </c>
      <c r="N26" s="216">
        <v>211093.62</v>
      </c>
      <c r="O26" s="216">
        <v>167548.45000000001</v>
      </c>
      <c r="P26" s="216">
        <v>222166.43</v>
      </c>
      <c r="Q26" s="216">
        <v>0</v>
      </c>
      <c r="R26" s="216">
        <v>140990.18</v>
      </c>
      <c r="S26" s="216">
        <v>18805.73</v>
      </c>
      <c r="T26" s="216">
        <v>1116217.05</v>
      </c>
      <c r="U26" s="216">
        <v>215310.38</v>
      </c>
      <c r="V26" s="216">
        <v>0</v>
      </c>
      <c r="W26" s="216">
        <v>0</v>
      </c>
      <c r="X26" s="216">
        <v>1548.86</v>
      </c>
    </row>
    <row r="27" spans="1:24" x14ac:dyDescent="0.3">
      <c r="A27" s="2" t="s">
        <v>12</v>
      </c>
      <c r="B27" s="216">
        <v>51374533.369999997</v>
      </c>
      <c r="C27" s="216">
        <v>1380290.43</v>
      </c>
      <c r="D27" s="216">
        <v>3210</v>
      </c>
      <c r="E27" s="216">
        <v>6434567.9699999997</v>
      </c>
      <c r="F27" s="216">
        <v>6210</v>
      </c>
      <c r="G27" s="216">
        <v>25326.58</v>
      </c>
      <c r="H27" s="216">
        <v>12610811.35</v>
      </c>
      <c r="I27" s="216">
        <v>9059172.2599999998</v>
      </c>
      <c r="J27" s="216">
        <v>1614117.44</v>
      </c>
      <c r="K27" s="216">
        <v>3807763.95</v>
      </c>
      <c r="L27" s="216">
        <v>1053215.5900000001</v>
      </c>
      <c r="M27" s="216">
        <v>663845.30000000005</v>
      </c>
      <c r="N27" s="216">
        <v>240160.87</v>
      </c>
      <c r="O27" s="216">
        <v>4612370.38</v>
      </c>
      <c r="P27" s="216">
        <v>2140788.5</v>
      </c>
      <c r="Q27" s="216">
        <v>17630.7</v>
      </c>
      <c r="R27" s="216">
        <v>975959.11</v>
      </c>
      <c r="S27" s="216">
        <v>209042.31</v>
      </c>
      <c r="T27" s="216">
        <v>1320510.3500000001</v>
      </c>
      <c r="U27" s="216">
        <v>5110698.5599999996</v>
      </c>
      <c r="V27" s="216">
        <v>1740</v>
      </c>
      <c r="W27" s="216">
        <v>0</v>
      </c>
      <c r="X27" s="216">
        <v>87101.72</v>
      </c>
    </row>
    <row r="28" spans="1:24" x14ac:dyDescent="0.3">
      <c r="A28" s="2" t="s">
        <v>13</v>
      </c>
      <c r="B28" s="216">
        <v>26507983.579999998</v>
      </c>
      <c r="C28" s="216">
        <v>308152.88</v>
      </c>
      <c r="D28" s="216">
        <v>14653.12</v>
      </c>
      <c r="E28" s="216">
        <v>6141518.6399999997</v>
      </c>
      <c r="F28" s="216">
        <v>81366.960000000006</v>
      </c>
      <c r="G28" s="216">
        <v>179990.5</v>
      </c>
      <c r="H28" s="216">
        <v>1119607.6299999999</v>
      </c>
      <c r="I28" s="216">
        <v>5915075.0800000001</v>
      </c>
      <c r="J28" s="216">
        <v>1093164.79</v>
      </c>
      <c r="K28" s="216">
        <v>4913130.3099999996</v>
      </c>
      <c r="L28" s="216">
        <v>417165.64</v>
      </c>
      <c r="M28" s="216">
        <v>29122.09</v>
      </c>
      <c r="N28" s="216">
        <v>1022709.86</v>
      </c>
      <c r="O28" s="216">
        <v>1564560.08</v>
      </c>
      <c r="P28" s="216">
        <v>1461040.06</v>
      </c>
      <c r="Q28" s="216">
        <v>5223.9799999999996</v>
      </c>
      <c r="R28" s="216">
        <v>371524.81</v>
      </c>
      <c r="S28" s="216">
        <v>209422.74</v>
      </c>
      <c r="T28" s="216">
        <v>1089890.33</v>
      </c>
      <c r="U28" s="216">
        <v>563995.67000000004</v>
      </c>
      <c r="V28" s="216">
        <v>0</v>
      </c>
      <c r="W28" s="216">
        <v>0</v>
      </c>
      <c r="X28" s="216">
        <v>6668.41</v>
      </c>
    </row>
    <row r="29" spans="1:24" x14ac:dyDescent="0.3">
      <c r="A29" s="2" t="s">
        <v>14</v>
      </c>
      <c r="B29" s="216">
        <v>84013936.459999993</v>
      </c>
      <c r="C29" s="216">
        <v>1527539.18</v>
      </c>
      <c r="D29" s="216">
        <v>72940.44</v>
      </c>
      <c r="E29" s="216">
        <v>22954468.239999998</v>
      </c>
      <c r="F29" s="216">
        <v>43008.97</v>
      </c>
      <c r="G29" s="216">
        <v>295209.53000000003</v>
      </c>
      <c r="H29" s="216">
        <v>7857840.2699999996</v>
      </c>
      <c r="I29" s="216">
        <v>16059167.109999999</v>
      </c>
      <c r="J29" s="216">
        <v>5118263.72</v>
      </c>
      <c r="K29" s="216">
        <v>12370836.85</v>
      </c>
      <c r="L29" s="216">
        <v>2112629.12</v>
      </c>
      <c r="M29" s="216">
        <v>239700.73</v>
      </c>
      <c r="N29" s="216">
        <v>986803.89</v>
      </c>
      <c r="O29" s="216">
        <v>4943171.54</v>
      </c>
      <c r="P29" s="216">
        <v>3656217.06</v>
      </c>
      <c r="Q29" s="216">
        <v>15056.04</v>
      </c>
      <c r="R29" s="216">
        <v>375174.72</v>
      </c>
      <c r="S29" s="216">
        <v>2260649.4500000002</v>
      </c>
      <c r="T29" s="216">
        <v>1741454.76</v>
      </c>
      <c r="U29" s="216">
        <v>1373732.59</v>
      </c>
      <c r="V29" s="216">
        <v>0</v>
      </c>
      <c r="W29" s="216">
        <v>379.1</v>
      </c>
      <c r="X29" s="216">
        <v>9693.15</v>
      </c>
    </row>
    <row r="30" spans="1:24" x14ac:dyDescent="0.3">
      <c r="A30" s="2" t="s">
        <v>15</v>
      </c>
      <c r="B30" s="216">
        <v>3655661.3</v>
      </c>
      <c r="C30" s="216">
        <v>75915.960000000006</v>
      </c>
      <c r="D30" s="216">
        <v>360</v>
      </c>
      <c r="E30" s="216">
        <v>335312.32</v>
      </c>
      <c r="F30" s="216">
        <v>180</v>
      </c>
      <c r="G30" s="216">
        <v>1080</v>
      </c>
      <c r="H30" s="216">
        <v>945379.07</v>
      </c>
      <c r="I30" s="216">
        <v>457643.62</v>
      </c>
      <c r="J30" s="216">
        <v>111812.7</v>
      </c>
      <c r="K30" s="216">
        <v>93157.15</v>
      </c>
      <c r="L30" s="216">
        <v>67581.490000000005</v>
      </c>
      <c r="M30" s="216">
        <v>37305.050000000003</v>
      </c>
      <c r="N30" s="216">
        <v>15323.88</v>
      </c>
      <c r="O30" s="216">
        <v>273461.32</v>
      </c>
      <c r="P30" s="216">
        <v>154808.31</v>
      </c>
      <c r="Q30" s="216">
        <v>720</v>
      </c>
      <c r="R30" s="216">
        <v>70132.87</v>
      </c>
      <c r="S30" s="216">
        <v>7027.18</v>
      </c>
      <c r="T30" s="216">
        <v>154357.03</v>
      </c>
      <c r="U30" s="216">
        <v>846183.35</v>
      </c>
      <c r="V30" s="216">
        <v>0</v>
      </c>
      <c r="W30" s="216">
        <v>0</v>
      </c>
      <c r="X30" s="216">
        <v>7920</v>
      </c>
    </row>
    <row r="31" spans="1:24" x14ac:dyDescent="0.3">
      <c r="A31" s="2" t="s">
        <v>16</v>
      </c>
      <c r="B31" s="216">
        <v>449587.35</v>
      </c>
      <c r="C31" s="216">
        <v>3600</v>
      </c>
      <c r="D31" s="216">
        <v>0</v>
      </c>
      <c r="E31" s="216">
        <v>8989.8799999999992</v>
      </c>
      <c r="F31" s="216">
        <v>0</v>
      </c>
      <c r="G31" s="216">
        <v>360</v>
      </c>
      <c r="H31" s="216">
        <v>12912.9</v>
      </c>
      <c r="I31" s="216">
        <v>34560.480000000003</v>
      </c>
      <c r="J31" s="216">
        <v>7044.27</v>
      </c>
      <c r="K31" s="216">
        <v>15335.74</v>
      </c>
      <c r="L31" s="216">
        <v>9738.76</v>
      </c>
      <c r="M31" s="216">
        <v>720</v>
      </c>
      <c r="N31" s="216">
        <v>6647.92</v>
      </c>
      <c r="O31" s="216">
        <v>20544.43</v>
      </c>
      <c r="P31" s="216">
        <v>18298.57</v>
      </c>
      <c r="Q31" s="216">
        <v>360</v>
      </c>
      <c r="R31" s="216">
        <v>6449.32</v>
      </c>
      <c r="S31" s="216">
        <v>720</v>
      </c>
      <c r="T31" s="216">
        <v>5864</v>
      </c>
      <c r="U31" s="216">
        <v>6807.68</v>
      </c>
      <c r="V31" s="216">
        <v>0</v>
      </c>
      <c r="W31" s="216">
        <v>0</v>
      </c>
      <c r="X31" s="216">
        <v>290633.40000000002</v>
      </c>
    </row>
    <row r="32" spans="1:24" x14ac:dyDescent="0.3">
      <c r="A32" s="40" t="s">
        <v>256</v>
      </c>
      <c r="B32" s="218">
        <v>172722878.62</v>
      </c>
      <c r="C32" s="218">
        <v>3333877.33</v>
      </c>
      <c r="D32" s="218">
        <v>127422.39</v>
      </c>
      <c r="E32" s="218">
        <v>36045921.810000002</v>
      </c>
      <c r="F32" s="218">
        <v>173120.59</v>
      </c>
      <c r="G32" s="218">
        <v>510621.7</v>
      </c>
      <c r="H32" s="218">
        <v>22668103.530000001</v>
      </c>
      <c r="I32" s="218">
        <v>34411053.240000002</v>
      </c>
      <c r="J32" s="218">
        <v>8004124.5499999998</v>
      </c>
      <c r="K32" s="218">
        <v>22336180.140000001</v>
      </c>
      <c r="L32" s="218">
        <v>3782959.53</v>
      </c>
      <c r="M32" s="218">
        <v>976183.11</v>
      </c>
      <c r="N32" s="218">
        <v>2482740.04</v>
      </c>
      <c r="O32" s="218">
        <v>11581656.199999999</v>
      </c>
      <c r="P32" s="218">
        <v>7653318.9299999997</v>
      </c>
      <c r="Q32" s="218">
        <v>38990.720000000001</v>
      </c>
      <c r="R32" s="218">
        <v>1940231.01</v>
      </c>
      <c r="S32" s="218">
        <v>2705667.41</v>
      </c>
      <c r="T32" s="218">
        <v>5428293.5199999996</v>
      </c>
      <c r="U32" s="218">
        <v>8116728.2300000004</v>
      </c>
      <c r="V32" s="218">
        <v>1740</v>
      </c>
      <c r="W32" s="218">
        <v>379.1</v>
      </c>
      <c r="X32" s="218">
        <v>403565.54</v>
      </c>
    </row>
    <row r="34" spans="1:3" x14ac:dyDescent="0.3">
      <c r="A34" s="231" t="str">
        <f>HYPERLINK("#'Vysvetlivky'!A15", "Vysvetlivky k sekciám SK-NACE")</f>
        <v>Vysvetlivky k sekciám SK-NACE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  <c r="C35" s="232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42578125" defaultRowHeight="13.2" x14ac:dyDescent="0.3"/>
  <cols>
    <col min="1" max="1" width="10.7109375" customWidth="1"/>
    <col min="2" max="24" width="15.7109375" customWidth="1"/>
  </cols>
  <sheetData>
    <row r="2" spans="1:24" ht="15.6" x14ac:dyDescent="0.3">
      <c r="A2" s="226" t="s">
        <v>272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4" x14ac:dyDescent="0.3">
      <c r="A3" s="252" t="s">
        <v>274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</row>
    <row r="5" spans="1:24" x14ac:dyDescent="0.3">
      <c r="A5" s="230" t="s">
        <v>2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</row>
    <row r="7" spans="1:24" x14ac:dyDescent="0.3">
      <c r="A7" s="235" t="s">
        <v>4</v>
      </c>
      <c r="B7" s="235" t="s">
        <v>248</v>
      </c>
      <c r="C7" s="237" t="s">
        <v>275</v>
      </c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</row>
    <row r="8" spans="1:24" x14ac:dyDescent="0.3">
      <c r="A8" s="235"/>
      <c r="B8" s="235"/>
      <c r="C8" s="1" t="s">
        <v>276</v>
      </c>
      <c r="D8" s="1" t="s">
        <v>277</v>
      </c>
      <c r="E8" s="1" t="s">
        <v>278</v>
      </c>
      <c r="F8" s="1" t="s">
        <v>279</v>
      </c>
      <c r="G8" s="1" t="s">
        <v>280</v>
      </c>
      <c r="H8" s="1" t="s">
        <v>281</v>
      </c>
      <c r="I8" s="1" t="s">
        <v>282</v>
      </c>
      <c r="J8" s="1" t="s">
        <v>283</v>
      </c>
      <c r="K8" s="1" t="s">
        <v>284</v>
      </c>
      <c r="L8" s="1" t="s">
        <v>285</v>
      </c>
      <c r="M8" s="1" t="s">
        <v>286</v>
      </c>
      <c r="N8" s="1" t="s">
        <v>287</v>
      </c>
      <c r="O8" s="1" t="s">
        <v>288</v>
      </c>
      <c r="P8" s="1" t="s">
        <v>289</v>
      </c>
      <c r="Q8" s="1" t="s">
        <v>290</v>
      </c>
      <c r="R8" s="1" t="s">
        <v>291</v>
      </c>
      <c r="S8" s="1" t="s">
        <v>292</v>
      </c>
      <c r="T8" s="1" t="s">
        <v>293</v>
      </c>
      <c r="U8" s="1" t="s">
        <v>294</v>
      </c>
      <c r="V8" s="1" t="s">
        <v>295</v>
      </c>
      <c r="W8" s="1" t="s">
        <v>296</v>
      </c>
      <c r="X8" s="1" t="s">
        <v>297</v>
      </c>
    </row>
    <row r="9" spans="1:24" x14ac:dyDescent="0.3">
      <c r="A9" s="253" t="s">
        <v>255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</row>
    <row r="10" spans="1:24" x14ac:dyDescent="0.3">
      <c r="A10" s="2" t="s">
        <v>11</v>
      </c>
      <c r="B10" s="219">
        <v>434</v>
      </c>
      <c r="C10" s="219">
        <v>6</v>
      </c>
      <c r="D10" s="219">
        <v>1</v>
      </c>
      <c r="E10" s="219">
        <v>21</v>
      </c>
      <c r="F10" s="219">
        <v>2</v>
      </c>
      <c r="G10" s="219">
        <v>0</v>
      </c>
      <c r="H10" s="219">
        <v>17</v>
      </c>
      <c r="I10" s="219">
        <v>72</v>
      </c>
      <c r="J10" s="219">
        <v>7</v>
      </c>
      <c r="K10" s="219">
        <v>187</v>
      </c>
      <c r="L10" s="219">
        <v>8</v>
      </c>
      <c r="M10" s="219">
        <v>0</v>
      </c>
      <c r="N10" s="219">
        <v>10</v>
      </c>
      <c r="O10" s="219">
        <v>15</v>
      </c>
      <c r="P10" s="219">
        <v>23</v>
      </c>
      <c r="Q10" s="219">
        <v>0</v>
      </c>
      <c r="R10" s="219">
        <v>17</v>
      </c>
      <c r="S10" s="219">
        <v>2</v>
      </c>
      <c r="T10" s="219">
        <v>27</v>
      </c>
      <c r="U10" s="219">
        <v>19</v>
      </c>
      <c r="V10" s="219">
        <v>0</v>
      </c>
      <c r="W10" s="219">
        <v>0</v>
      </c>
      <c r="X10" s="219">
        <v>0</v>
      </c>
    </row>
    <row r="11" spans="1:24" x14ac:dyDescent="0.3">
      <c r="A11" s="2" t="s">
        <v>12</v>
      </c>
      <c r="B11" s="219">
        <v>50241</v>
      </c>
      <c r="C11" s="219">
        <v>1306</v>
      </c>
      <c r="D11" s="219">
        <v>3</v>
      </c>
      <c r="E11" s="219">
        <v>6526</v>
      </c>
      <c r="F11" s="219">
        <v>6</v>
      </c>
      <c r="G11" s="219">
        <v>24</v>
      </c>
      <c r="H11" s="219">
        <v>12269</v>
      </c>
      <c r="I11" s="219">
        <v>8385</v>
      </c>
      <c r="J11" s="219">
        <v>1733</v>
      </c>
      <c r="K11" s="219">
        <v>3436</v>
      </c>
      <c r="L11" s="219">
        <v>1129</v>
      </c>
      <c r="M11" s="219">
        <v>768</v>
      </c>
      <c r="N11" s="219">
        <v>232</v>
      </c>
      <c r="O11" s="219">
        <v>5140</v>
      </c>
      <c r="P11" s="219">
        <v>2235</v>
      </c>
      <c r="Q11" s="219">
        <v>26</v>
      </c>
      <c r="R11" s="219">
        <v>826</v>
      </c>
      <c r="S11" s="219">
        <v>183</v>
      </c>
      <c r="T11" s="219">
        <v>1348</v>
      </c>
      <c r="U11" s="219">
        <v>4584</v>
      </c>
      <c r="V11" s="219">
        <v>2</v>
      </c>
      <c r="W11" s="219">
        <v>0</v>
      </c>
      <c r="X11" s="219">
        <v>80</v>
      </c>
    </row>
    <row r="12" spans="1:24" x14ac:dyDescent="0.3">
      <c r="A12" s="2" t="s">
        <v>13</v>
      </c>
      <c r="B12" s="219">
        <v>3942</v>
      </c>
      <c r="C12" s="219">
        <v>52</v>
      </c>
      <c r="D12" s="219">
        <v>1</v>
      </c>
      <c r="E12" s="219">
        <v>466</v>
      </c>
      <c r="F12" s="219">
        <v>3</v>
      </c>
      <c r="G12" s="219">
        <v>12</v>
      </c>
      <c r="H12" s="219">
        <v>239</v>
      </c>
      <c r="I12" s="219">
        <v>858</v>
      </c>
      <c r="J12" s="219">
        <v>176</v>
      </c>
      <c r="K12" s="219">
        <v>782</v>
      </c>
      <c r="L12" s="219">
        <v>90</v>
      </c>
      <c r="M12" s="219">
        <v>16</v>
      </c>
      <c r="N12" s="219">
        <v>111</v>
      </c>
      <c r="O12" s="219">
        <v>459</v>
      </c>
      <c r="P12" s="219">
        <v>285</v>
      </c>
      <c r="Q12" s="219">
        <v>0</v>
      </c>
      <c r="R12" s="219">
        <v>70</v>
      </c>
      <c r="S12" s="219">
        <v>52</v>
      </c>
      <c r="T12" s="219">
        <v>116</v>
      </c>
      <c r="U12" s="219">
        <v>151</v>
      </c>
      <c r="V12" s="219">
        <v>0</v>
      </c>
      <c r="W12" s="219">
        <v>0</v>
      </c>
      <c r="X12" s="219">
        <v>3</v>
      </c>
    </row>
    <row r="13" spans="1:24" x14ac:dyDescent="0.3">
      <c r="A13" s="2" t="s">
        <v>14</v>
      </c>
      <c r="B13" s="219">
        <v>10052</v>
      </c>
      <c r="C13" s="219">
        <v>154</v>
      </c>
      <c r="D13" s="219">
        <v>8</v>
      </c>
      <c r="E13" s="219">
        <v>1216</v>
      </c>
      <c r="F13" s="219">
        <v>4</v>
      </c>
      <c r="G13" s="219">
        <v>24</v>
      </c>
      <c r="H13" s="219">
        <v>924</v>
      </c>
      <c r="I13" s="219">
        <v>2285</v>
      </c>
      <c r="J13" s="219">
        <v>447</v>
      </c>
      <c r="K13" s="219">
        <v>1982</v>
      </c>
      <c r="L13" s="219">
        <v>300</v>
      </c>
      <c r="M13" s="219">
        <v>37</v>
      </c>
      <c r="N13" s="219">
        <v>183</v>
      </c>
      <c r="O13" s="219">
        <v>1043</v>
      </c>
      <c r="P13" s="219">
        <v>616</v>
      </c>
      <c r="Q13" s="219">
        <v>3</v>
      </c>
      <c r="R13" s="219">
        <v>124</v>
      </c>
      <c r="S13" s="219">
        <v>90</v>
      </c>
      <c r="T13" s="219">
        <v>204</v>
      </c>
      <c r="U13" s="219">
        <v>403</v>
      </c>
      <c r="V13" s="219">
        <v>0</v>
      </c>
      <c r="W13" s="219">
        <v>1</v>
      </c>
      <c r="X13" s="219">
        <v>4</v>
      </c>
    </row>
    <row r="14" spans="1:24" x14ac:dyDescent="0.3">
      <c r="A14" s="2" t="s">
        <v>15</v>
      </c>
      <c r="B14" s="219">
        <v>7246</v>
      </c>
      <c r="C14" s="219">
        <v>177</v>
      </c>
      <c r="D14" s="219">
        <v>1</v>
      </c>
      <c r="E14" s="219">
        <v>711</v>
      </c>
      <c r="F14" s="219">
        <v>1</v>
      </c>
      <c r="G14" s="219">
        <v>1</v>
      </c>
      <c r="H14" s="219">
        <v>2056</v>
      </c>
      <c r="I14" s="219">
        <v>903</v>
      </c>
      <c r="J14" s="219">
        <v>269</v>
      </c>
      <c r="K14" s="219">
        <v>180</v>
      </c>
      <c r="L14" s="219">
        <v>147</v>
      </c>
      <c r="M14" s="219">
        <v>88</v>
      </c>
      <c r="N14" s="219">
        <v>35</v>
      </c>
      <c r="O14" s="219">
        <v>627</v>
      </c>
      <c r="P14" s="219">
        <v>357</v>
      </c>
      <c r="Q14" s="219">
        <v>1</v>
      </c>
      <c r="R14" s="219">
        <v>137</v>
      </c>
      <c r="S14" s="219">
        <v>10</v>
      </c>
      <c r="T14" s="219">
        <v>344</v>
      </c>
      <c r="U14" s="219">
        <v>1188</v>
      </c>
      <c r="V14" s="219">
        <v>0</v>
      </c>
      <c r="W14" s="219">
        <v>0</v>
      </c>
      <c r="X14" s="219">
        <v>13</v>
      </c>
    </row>
    <row r="15" spans="1:24" x14ac:dyDescent="0.3">
      <c r="A15" s="2" t="s">
        <v>16</v>
      </c>
      <c r="B15" s="219">
        <v>957</v>
      </c>
      <c r="C15" s="219">
        <v>7</v>
      </c>
      <c r="D15" s="219">
        <v>0</v>
      </c>
      <c r="E15" s="219">
        <v>20</v>
      </c>
      <c r="F15" s="219">
        <v>0</v>
      </c>
      <c r="G15" s="219">
        <v>1</v>
      </c>
      <c r="H15" s="219">
        <v>33</v>
      </c>
      <c r="I15" s="219">
        <v>83</v>
      </c>
      <c r="J15" s="219">
        <v>16</v>
      </c>
      <c r="K15" s="219">
        <v>30</v>
      </c>
      <c r="L15" s="219">
        <v>18</v>
      </c>
      <c r="M15" s="219">
        <v>0</v>
      </c>
      <c r="N15" s="219">
        <v>13</v>
      </c>
      <c r="O15" s="219">
        <v>45</v>
      </c>
      <c r="P15" s="219">
        <v>40</v>
      </c>
      <c r="Q15" s="219">
        <v>1</v>
      </c>
      <c r="R15" s="219">
        <v>12</v>
      </c>
      <c r="S15" s="219">
        <v>2</v>
      </c>
      <c r="T15" s="219">
        <v>11</v>
      </c>
      <c r="U15" s="219">
        <v>10</v>
      </c>
      <c r="V15" s="219">
        <v>0</v>
      </c>
      <c r="W15" s="219">
        <v>0</v>
      </c>
      <c r="X15" s="219">
        <v>615</v>
      </c>
    </row>
    <row r="16" spans="1:24" x14ac:dyDescent="0.3">
      <c r="A16" s="40" t="s">
        <v>256</v>
      </c>
      <c r="B16" s="221">
        <v>72872</v>
      </c>
      <c r="C16" s="221">
        <v>1702</v>
      </c>
      <c r="D16" s="221">
        <v>14</v>
      </c>
      <c r="E16" s="221">
        <v>8960</v>
      </c>
      <c r="F16" s="221">
        <v>16</v>
      </c>
      <c r="G16" s="221">
        <v>62</v>
      </c>
      <c r="H16" s="221">
        <v>15538</v>
      </c>
      <c r="I16" s="221">
        <v>12586</v>
      </c>
      <c r="J16" s="221">
        <v>2648</v>
      </c>
      <c r="K16" s="221">
        <v>6597</v>
      </c>
      <c r="L16" s="221">
        <v>1692</v>
      </c>
      <c r="M16" s="221">
        <v>909</v>
      </c>
      <c r="N16" s="221">
        <v>584</v>
      </c>
      <c r="O16" s="221">
        <v>7329</v>
      </c>
      <c r="P16" s="221">
        <v>3556</v>
      </c>
      <c r="Q16" s="221">
        <v>31</v>
      </c>
      <c r="R16" s="221">
        <v>1186</v>
      </c>
      <c r="S16" s="221">
        <v>339</v>
      </c>
      <c r="T16" s="221">
        <v>2050</v>
      </c>
      <c r="U16" s="221">
        <v>6355</v>
      </c>
      <c r="V16" s="221">
        <v>2</v>
      </c>
      <c r="W16" s="221">
        <v>1</v>
      </c>
      <c r="X16" s="221">
        <v>715</v>
      </c>
    </row>
    <row r="17" spans="1:24" x14ac:dyDescent="0.3">
      <c r="A17" s="253" t="s">
        <v>257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</row>
    <row r="18" spans="1:24" x14ac:dyDescent="0.3">
      <c r="A18" s="2" t="s">
        <v>11</v>
      </c>
      <c r="B18" s="219">
        <v>3963</v>
      </c>
      <c r="C18" s="219">
        <v>23</v>
      </c>
      <c r="D18" s="219">
        <v>2037</v>
      </c>
      <c r="E18" s="219">
        <v>231</v>
      </c>
      <c r="F18" s="219">
        <v>111</v>
      </c>
      <c r="G18" s="219">
        <v>0</v>
      </c>
      <c r="H18" s="219">
        <v>36</v>
      </c>
      <c r="I18" s="219">
        <v>171</v>
      </c>
      <c r="J18" s="219">
        <v>165</v>
      </c>
      <c r="K18" s="219">
        <v>658</v>
      </c>
      <c r="L18" s="219">
        <v>110</v>
      </c>
      <c r="M18" s="219">
        <v>0</v>
      </c>
      <c r="N18" s="219">
        <v>36</v>
      </c>
      <c r="O18" s="219">
        <v>28</v>
      </c>
      <c r="P18" s="219">
        <v>133</v>
      </c>
      <c r="Q18" s="219">
        <v>0</v>
      </c>
      <c r="R18" s="219">
        <v>68</v>
      </c>
      <c r="S18" s="219">
        <v>5</v>
      </c>
      <c r="T18" s="219">
        <v>90</v>
      </c>
      <c r="U18" s="219">
        <v>61</v>
      </c>
      <c r="V18" s="219">
        <v>0</v>
      </c>
      <c r="W18" s="219">
        <v>0</v>
      </c>
      <c r="X18" s="219">
        <v>0</v>
      </c>
    </row>
    <row r="19" spans="1:24" x14ac:dyDescent="0.3">
      <c r="A19" s="2" t="s">
        <v>12</v>
      </c>
      <c r="B19" s="219">
        <v>50218</v>
      </c>
      <c r="C19" s="219">
        <v>1305</v>
      </c>
      <c r="D19" s="219">
        <v>3</v>
      </c>
      <c r="E19" s="219">
        <v>6525</v>
      </c>
      <c r="F19" s="219">
        <v>6</v>
      </c>
      <c r="G19" s="219">
        <v>24</v>
      </c>
      <c r="H19" s="219">
        <v>12266</v>
      </c>
      <c r="I19" s="219">
        <v>8379</v>
      </c>
      <c r="J19" s="219">
        <v>1732</v>
      </c>
      <c r="K19" s="219">
        <v>3434</v>
      </c>
      <c r="L19" s="219">
        <v>1128</v>
      </c>
      <c r="M19" s="219">
        <v>768</v>
      </c>
      <c r="N19" s="219">
        <v>232</v>
      </c>
      <c r="O19" s="219">
        <v>5135</v>
      </c>
      <c r="P19" s="219">
        <v>2235</v>
      </c>
      <c r="Q19" s="219">
        <v>26</v>
      </c>
      <c r="R19" s="219">
        <v>826</v>
      </c>
      <c r="S19" s="219">
        <v>183</v>
      </c>
      <c r="T19" s="219">
        <v>1348</v>
      </c>
      <c r="U19" s="219">
        <v>4581</v>
      </c>
      <c r="V19" s="219">
        <v>2</v>
      </c>
      <c r="W19" s="219">
        <v>0</v>
      </c>
      <c r="X19" s="219">
        <v>80</v>
      </c>
    </row>
    <row r="20" spans="1:24" x14ac:dyDescent="0.3">
      <c r="A20" s="2" t="s">
        <v>13</v>
      </c>
      <c r="B20" s="219">
        <v>46250</v>
      </c>
      <c r="C20" s="219">
        <v>246</v>
      </c>
      <c r="D20" s="219">
        <v>16</v>
      </c>
      <c r="E20" s="219">
        <v>21585</v>
      </c>
      <c r="F20" s="219">
        <v>43</v>
      </c>
      <c r="G20" s="219">
        <v>1439</v>
      </c>
      <c r="H20" s="219">
        <v>1042</v>
      </c>
      <c r="I20" s="219">
        <v>4835</v>
      </c>
      <c r="J20" s="219">
        <v>6681</v>
      </c>
      <c r="K20" s="219">
        <v>3806</v>
      </c>
      <c r="L20" s="219">
        <v>547</v>
      </c>
      <c r="M20" s="219">
        <v>21</v>
      </c>
      <c r="N20" s="219">
        <v>500</v>
      </c>
      <c r="O20" s="219">
        <v>1414</v>
      </c>
      <c r="P20" s="219">
        <v>1955</v>
      </c>
      <c r="Q20" s="219">
        <v>0</v>
      </c>
      <c r="R20" s="219">
        <v>445</v>
      </c>
      <c r="S20" s="219">
        <v>326</v>
      </c>
      <c r="T20" s="219">
        <v>805</v>
      </c>
      <c r="U20" s="219">
        <v>537</v>
      </c>
      <c r="V20" s="219">
        <v>0</v>
      </c>
      <c r="W20" s="219">
        <v>0</v>
      </c>
      <c r="X20" s="219">
        <v>7</v>
      </c>
    </row>
    <row r="21" spans="1:24" x14ac:dyDescent="0.3">
      <c r="A21" s="2" t="s">
        <v>14</v>
      </c>
      <c r="B21" s="219">
        <v>81412</v>
      </c>
      <c r="C21" s="219">
        <v>1183</v>
      </c>
      <c r="D21" s="219">
        <v>58</v>
      </c>
      <c r="E21" s="219">
        <v>30921</v>
      </c>
      <c r="F21" s="219">
        <v>105</v>
      </c>
      <c r="G21" s="219">
        <v>130</v>
      </c>
      <c r="H21" s="219">
        <v>6029</v>
      </c>
      <c r="I21" s="219">
        <v>11397</v>
      </c>
      <c r="J21" s="219">
        <v>4685</v>
      </c>
      <c r="K21" s="219">
        <v>12051</v>
      </c>
      <c r="L21" s="219">
        <v>1366</v>
      </c>
      <c r="M21" s="219">
        <v>120</v>
      </c>
      <c r="N21" s="219">
        <v>927</v>
      </c>
      <c r="O21" s="219">
        <v>3625</v>
      </c>
      <c r="P21" s="219">
        <v>4049</v>
      </c>
      <c r="Q21" s="219">
        <v>8</v>
      </c>
      <c r="R21" s="219">
        <v>309</v>
      </c>
      <c r="S21" s="219">
        <v>2044</v>
      </c>
      <c r="T21" s="219">
        <v>948</v>
      </c>
      <c r="U21" s="219">
        <v>1452</v>
      </c>
      <c r="V21" s="219">
        <v>0</v>
      </c>
      <c r="W21" s="219">
        <v>1</v>
      </c>
      <c r="X21" s="219">
        <v>4</v>
      </c>
    </row>
    <row r="22" spans="1:24" x14ac:dyDescent="0.3">
      <c r="A22" s="2" t="s">
        <v>15</v>
      </c>
      <c r="B22" s="219">
        <v>7245</v>
      </c>
      <c r="C22" s="219">
        <v>176</v>
      </c>
      <c r="D22" s="219">
        <v>1</v>
      </c>
      <c r="E22" s="219">
        <v>710</v>
      </c>
      <c r="F22" s="219">
        <v>1</v>
      </c>
      <c r="G22" s="219">
        <v>1</v>
      </c>
      <c r="H22" s="219">
        <v>2056</v>
      </c>
      <c r="I22" s="219">
        <v>904</v>
      </c>
      <c r="J22" s="219">
        <v>269</v>
      </c>
      <c r="K22" s="219">
        <v>180</v>
      </c>
      <c r="L22" s="219">
        <v>147</v>
      </c>
      <c r="M22" s="219">
        <v>88</v>
      </c>
      <c r="N22" s="219">
        <v>35</v>
      </c>
      <c r="O22" s="219">
        <v>627</v>
      </c>
      <c r="P22" s="219">
        <v>357</v>
      </c>
      <c r="Q22" s="219">
        <v>1</v>
      </c>
      <c r="R22" s="219">
        <v>137</v>
      </c>
      <c r="S22" s="219">
        <v>10</v>
      </c>
      <c r="T22" s="219">
        <v>344</v>
      </c>
      <c r="U22" s="219">
        <v>1188</v>
      </c>
      <c r="V22" s="219">
        <v>0</v>
      </c>
      <c r="W22" s="219">
        <v>0</v>
      </c>
      <c r="X22" s="219">
        <v>13</v>
      </c>
    </row>
    <row r="23" spans="1:24" x14ac:dyDescent="0.3">
      <c r="A23" s="2" t="s">
        <v>16</v>
      </c>
      <c r="B23" s="219">
        <v>957</v>
      </c>
      <c r="C23" s="219">
        <v>7</v>
      </c>
      <c r="D23" s="219">
        <v>0</v>
      </c>
      <c r="E23" s="219">
        <v>20</v>
      </c>
      <c r="F23" s="219">
        <v>0</v>
      </c>
      <c r="G23" s="219">
        <v>1</v>
      </c>
      <c r="H23" s="219">
        <v>33</v>
      </c>
      <c r="I23" s="219">
        <v>83</v>
      </c>
      <c r="J23" s="219">
        <v>16</v>
      </c>
      <c r="K23" s="219">
        <v>30</v>
      </c>
      <c r="L23" s="219">
        <v>18</v>
      </c>
      <c r="M23" s="219">
        <v>0</v>
      </c>
      <c r="N23" s="219">
        <v>13</v>
      </c>
      <c r="O23" s="219">
        <v>45</v>
      </c>
      <c r="P23" s="219">
        <v>40</v>
      </c>
      <c r="Q23" s="219">
        <v>1</v>
      </c>
      <c r="R23" s="219">
        <v>12</v>
      </c>
      <c r="S23" s="219">
        <v>2</v>
      </c>
      <c r="T23" s="219">
        <v>11</v>
      </c>
      <c r="U23" s="219">
        <v>10</v>
      </c>
      <c r="V23" s="219">
        <v>0</v>
      </c>
      <c r="W23" s="219">
        <v>0</v>
      </c>
      <c r="X23" s="219">
        <v>615</v>
      </c>
    </row>
    <row r="24" spans="1:24" x14ac:dyDescent="0.3">
      <c r="A24" s="40" t="s">
        <v>256</v>
      </c>
      <c r="B24" s="221">
        <v>190045</v>
      </c>
      <c r="C24" s="221">
        <v>2940</v>
      </c>
      <c r="D24" s="221">
        <v>2115</v>
      </c>
      <c r="E24" s="221">
        <v>59992</v>
      </c>
      <c r="F24" s="221">
        <v>266</v>
      </c>
      <c r="G24" s="221">
        <v>1595</v>
      </c>
      <c r="H24" s="221">
        <v>21462</v>
      </c>
      <c r="I24" s="221">
        <v>25769</v>
      </c>
      <c r="J24" s="221">
        <v>13548</v>
      </c>
      <c r="K24" s="221">
        <v>20159</v>
      </c>
      <c r="L24" s="221">
        <v>3316</v>
      </c>
      <c r="M24" s="221">
        <v>997</v>
      </c>
      <c r="N24" s="221">
        <v>1743</v>
      </c>
      <c r="O24" s="221">
        <v>10874</v>
      </c>
      <c r="P24" s="221">
        <v>8769</v>
      </c>
      <c r="Q24" s="221">
        <v>36</v>
      </c>
      <c r="R24" s="221">
        <v>1797</v>
      </c>
      <c r="S24" s="221">
        <v>2570</v>
      </c>
      <c r="T24" s="221">
        <v>3546</v>
      </c>
      <c r="U24" s="221">
        <v>7829</v>
      </c>
      <c r="V24" s="221">
        <v>2</v>
      </c>
      <c r="W24" s="221">
        <v>1</v>
      </c>
      <c r="X24" s="221">
        <v>719</v>
      </c>
    </row>
    <row r="25" spans="1:24" x14ac:dyDescent="0.3">
      <c r="A25" s="253" t="s">
        <v>258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 x14ac:dyDescent="0.3">
      <c r="A26" s="2" t="s">
        <v>11</v>
      </c>
      <c r="B26" s="220">
        <v>984866.12</v>
      </c>
      <c r="C26" s="220">
        <v>13469.5</v>
      </c>
      <c r="D26" s="220">
        <v>31954.07</v>
      </c>
      <c r="E26" s="220">
        <v>39894.61</v>
      </c>
      <c r="F26" s="220">
        <v>33957.86</v>
      </c>
      <c r="G26" s="220">
        <v>0</v>
      </c>
      <c r="H26" s="220">
        <v>25452.84</v>
      </c>
      <c r="I26" s="220">
        <v>112361.86</v>
      </c>
      <c r="J26" s="220">
        <v>20858.919999999998</v>
      </c>
      <c r="K26" s="220">
        <v>414707.8</v>
      </c>
      <c r="L26" s="220">
        <v>67086.03</v>
      </c>
      <c r="M26" s="220">
        <v>0</v>
      </c>
      <c r="N26" s="220">
        <v>22032.92</v>
      </c>
      <c r="O26" s="220">
        <v>18548.91</v>
      </c>
      <c r="P26" s="220">
        <v>51537.22</v>
      </c>
      <c r="Q26" s="220">
        <v>0</v>
      </c>
      <c r="R26" s="220">
        <v>25025.52</v>
      </c>
      <c r="S26" s="220">
        <v>3553.46</v>
      </c>
      <c r="T26" s="220">
        <v>71166.740000000005</v>
      </c>
      <c r="U26" s="220">
        <v>33257.86</v>
      </c>
      <c r="V26" s="220">
        <v>0</v>
      </c>
      <c r="W26" s="220">
        <v>0</v>
      </c>
      <c r="X26" s="220">
        <v>0</v>
      </c>
    </row>
    <row r="27" spans="1:24" x14ac:dyDescent="0.3">
      <c r="A27" s="2" t="s">
        <v>12</v>
      </c>
      <c r="B27" s="220">
        <v>38926507.600000001</v>
      </c>
      <c r="C27" s="220">
        <v>1065584.33</v>
      </c>
      <c r="D27" s="220">
        <v>2610</v>
      </c>
      <c r="E27" s="220">
        <v>5074247.01</v>
      </c>
      <c r="F27" s="220">
        <v>4680</v>
      </c>
      <c r="G27" s="220">
        <v>17910</v>
      </c>
      <c r="H27" s="220">
        <v>10135004.43</v>
      </c>
      <c r="I27" s="220">
        <v>6082099.6600000001</v>
      </c>
      <c r="J27" s="220">
        <v>1342100.3700000001</v>
      </c>
      <c r="K27" s="220">
        <v>2574481.89</v>
      </c>
      <c r="L27" s="220">
        <v>880132.34</v>
      </c>
      <c r="M27" s="220">
        <v>548100.27</v>
      </c>
      <c r="N27" s="220">
        <v>179312.13</v>
      </c>
      <c r="O27" s="220">
        <v>3929059.24</v>
      </c>
      <c r="P27" s="220">
        <v>1784948.74</v>
      </c>
      <c r="Q27" s="220">
        <v>17662.98</v>
      </c>
      <c r="R27" s="220">
        <v>621831.98</v>
      </c>
      <c r="S27" s="220">
        <v>122368.82</v>
      </c>
      <c r="T27" s="220">
        <v>1094819.3999999999</v>
      </c>
      <c r="U27" s="220">
        <v>3385156.68</v>
      </c>
      <c r="V27" s="220">
        <v>1740</v>
      </c>
      <c r="W27" s="220">
        <v>0</v>
      </c>
      <c r="X27" s="220">
        <v>62657.33</v>
      </c>
    </row>
    <row r="28" spans="1:24" x14ac:dyDescent="0.3">
      <c r="A28" s="2" t="s">
        <v>13</v>
      </c>
      <c r="B28" s="220">
        <v>16305511.43</v>
      </c>
      <c r="C28" s="220">
        <v>153041.87</v>
      </c>
      <c r="D28" s="220">
        <v>2280.5</v>
      </c>
      <c r="E28" s="220">
        <v>4887550.0599999996</v>
      </c>
      <c r="F28" s="220">
        <v>24857.78</v>
      </c>
      <c r="G28" s="220">
        <v>78058.080000000002</v>
      </c>
      <c r="H28" s="220">
        <v>630090.31000000006</v>
      </c>
      <c r="I28" s="220">
        <v>2301352.04</v>
      </c>
      <c r="J28" s="220">
        <v>1570503.46</v>
      </c>
      <c r="K28" s="220">
        <v>2997000.37</v>
      </c>
      <c r="L28" s="220">
        <v>290786.59999999998</v>
      </c>
      <c r="M28" s="220">
        <v>16478.72</v>
      </c>
      <c r="N28" s="220">
        <v>368290.11</v>
      </c>
      <c r="O28" s="220">
        <v>939697.86</v>
      </c>
      <c r="P28" s="220">
        <v>980221.17</v>
      </c>
      <c r="Q28" s="220">
        <v>0</v>
      </c>
      <c r="R28" s="220">
        <v>178912.48</v>
      </c>
      <c r="S28" s="220">
        <v>137779.39000000001</v>
      </c>
      <c r="T28" s="220">
        <v>432620.82</v>
      </c>
      <c r="U28" s="220">
        <v>311775.33</v>
      </c>
      <c r="V28" s="220">
        <v>0</v>
      </c>
      <c r="W28" s="220">
        <v>0</v>
      </c>
      <c r="X28" s="220">
        <v>4214.4799999999996</v>
      </c>
    </row>
    <row r="29" spans="1:24" x14ac:dyDescent="0.3">
      <c r="A29" s="2" t="s">
        <v>14</v>
      </c>
      <c r="B29" s="220">
        <v>45200634.210000001</v>
      </c>
      <c r="C29" s="220">
        <v>777558.03</v>
      </c>
      <c r="D29" s="220">
        <v>36371.58</v>
      </c>
      <c r="E29" s="220">
        <v>15648666.789999999</v>
      </c>
      <c r="F29" s="220">
        <v>36660.61</v>
      </c>
      <c r="G29" s="220">
        <v>86509.66</v>
      </c>
      <c r="H29" s="220">
        <v>3770875.34</v>
      </c>
      <c r="I29" s="220">
        <v>5863914.8200000003</v>
      </c>
      <c r="J29" s="220">
        <v>2489357.48</v>
      </c>
      <c r="K29" s="220">
        <v>7751675.0999999996</v>
      </c>
      <c r="L29" s="220">
        <v>790944.95</v>
      </c>
      <c r="M29" s="220">
        <v>95385.67</v>
      </c>
      <c r="N29" s="220">
        <v>533060.54</v>
      </c>
      <c r="O29" s="220">
        <v>2212829.7599999998</v>
      </c>
      <c r="P29" s="220">
        <v>2392520.87</v>
      </c>
      <c r="Q29" s="220">
        <v>5756.37</v>
      </c>
      <c r="R29" s="220">
        <v>174987.81</v>
      </c>
      <c r="S29" s="220">
        <v>1088975.52</v>
      </c>
      <c r="T29" s="220">
        <v>635352.48</v>
      </c>
      <c r="U29" s="220">
        <v>805760.73</v>
      </c>
      <c r="V29" s="220">
        <v>0</v>
      </c>
      <c r="W29" s="220">
        <v>379.07</v>
      </c>
      <c r="X29" s="220">
        <v>3091.03</v>
      </c>
    </row>
    <row r="30" spans="1:24" x14ac:dyDescent="0.3">
      <c r="A30" s="2" t="s">
        <v>15</v>
      </c>
      <c r="B30" s="220">
        <v>2532209.59</v>
      </c>
      <c r="C30" s="220">
        <v>61363.65</v>
      </c>
      <c r="D30" s="220">
        <v>360</v>
      </c>
      <c r="E30" s="220">
        <v>248419.81</v>
      </c>
      <c r="F30" s="220">
        <v>180</v>
      </c>
      <c r="G30" s="220">
        <v>360</v>
      </c>
      <c r="H30" s="220">
        <v>728867.88</v>
      </c>
      <c r="I30" s="220">
        <v>313488.58</v>
      </c>
      <c r="J30" s="220">
        <v>94163.75</v>
      </c>
      <c r="K30" s="220">
        <v>62299.07</v>
      </c>
      <c r="L30" s="220">
        <v>51451.8</v>
      </c>
      <c r="M30" s="220">
        <v>30401.07</v>
      </c>
      <c r="N30" s="220">
        <v>12541.07</v>
      </c>
      <c r="O30" s="220">
        <v>219403.27</v>
      </c>
      <c r="P30" s="220">
        <v>124988.11</v>
      </c>
      <c r="Q30" s="220">
        <v>360</v>
      </c>
      <c r="R30" s="220">
        <v>48252.07</v>
      </c>
      <c r="S30" s="220">
        <v>3519.21</v>
      </c>
      <c r="T30" s="220">
        <v>117976.98</v>
      </c>
      <c r="U30" s="220">
        <v>409133.27</v>
      </c>
      <c r="V30" s="220">
        <v>0</v>
      </c>
      <c r="W30" s="220">
        <v>0</v>
      </c>
      <c r="X30" s="220">
        <v>4680</v>
      </c>
    </row>
    <row r="31" spans="1:24" x14ac:dyDescent="0.3">
      <c r="A31" s="2" t="s">
        <v>16</v>
      </c>
      <c r="B31" s="220">
        <v>336460.76</v>
      </c>
      <c r="C31" s="220">
        <v>2520</v>
      </c>
      <c r="D31" s="220">
        <v>0</v>
      </c>
      <c r="E31" s="220">
        <v>7187.37</v>
      </c>
      <c r="F31" s="220">
        <v>0</v>
      </c>
      <c r="G31" s="220">
        <v>360</v>
      </c>
      <c r="H31" s="220">
        <v>11504.9</v>
      </c>
      <c r="I31" s="220">
        <v>29606.85</v>
      </c>
      <c r="J31" s="220">
        <v>5560.09</v>
      </c>
      <c r="K31" s="220">
        <v>10421.64</v>
      </c>
      <c r="L31" s="220">
        <v>6265.59</v>
      </c>
      <c r="M31" s="220">
        <v>0</v>
      </c>
      <c r="N31" s="220">
        <v>4680</v>
      </c>
      <c r="O31" s="220">
        <v>15944.37</v>
      </c>
      <c r="P31" s="220">
        <v>14179.61</v>
      </c>
      <c r="Q31" s="220">
        <v>360</v>
      </c>
      <c r="R31" s="220">
        <v>4297.9799999999996</v>
      </c>
      <c r="S31" s="220">
        <v>720</v>
      </c>
      <c r="T31" s="220">
        <v>3960</v>
      </c>
      <c r="U31" s="220">
        <v>3596.67</v>
      </c>
      <c r="V31" s="220">
        <v>0</v>
      </c>
      <c r="W31" s="220">
        <v>0</v>
      </c>
      <c r="X31" s="220">
        <v>215295.69</v>
      </c>
    </row>
    <row r="32" spans="1:24" x14ac:dyDescent="0.3">
      <c r="A32" s="40" t="s">
        <v>256</v>
      </c>
      <c r="B32" s="222">
        <v>104286189.70999999</v>
      </c>
      <c r="C32" s="222">
        <v>2073537.38</v>
      </c>
      <c r="D32" s="222">
        <v>73576.149999999994</v>
      </c>
      <c r="E32" s="222">
        <v>25905965.649999999</v>
      </c>
      <c r="F32" s="222">
        <v>100336.25</v>
      </c>
      <c r="G32" s="222">
        <v>183197.74</v>
      </c>
      <c r="H32" s="222">
        <v>15301795.699999999</v>
      </c>
      <c r="I32" s="222">
        <v>14702823.810000001</v>
      </c>
      <c r="J32" s="222">
        <v>5522544.0700000003</v>
      </c>
      <c r="K32" s="222">
        <v>13810585.869999999</v>
      </c>
      <c r="L32" s="222">
        <v>2086667.31</v>
      </c>
      <c r="M32" s="222">
        <v>690365.73</v>
      </c>
      <c r="N32" s="222">
        <v>1119916.77</v>
      </c>
      <c r="O32" s="222">
        <v>7335483.4100000001</v>
      </c>
      <c r="P32" s="222">
        <v>5348395.72</v>
      </c>
      <c r="Q32" s="222">
        <v>24139.35</v>
      </c>
      <c r="R32" s="222">
        <v>1053307.8400000001</v>
      </c>
      <c r="S32" s="222">
        <v>1356916.4</v>
      </c>
      <c r="T32" s="222">
        <v>2355896.42</v>
      </c>
      <c r="U32" s="222">
        <v>4948680.54</v>
      </c>
      <c r="V32" s="222">
        <v>1740</v>
      </c>
      <c r="W32" s="222">
        <v>379.07</v>
      </c>
      <c r="X32" s="222">
        <v>289938.53000000003</v>
      </c>
    </row>
    <row r="34" spans="1:3" x14ac:dyDescent="0.3">
      <c r="A34" s="231" t="str">
        <f>HYPERLINK("#'Vysvetlivky'!A15", "Vysvetlivky k sekciám SK-NACE")</f>
        <v>Vysvetlivky k sekciám SK-NACE</v>
      </c>
      <c r="B34" s="232"/>
      <c r="C34" s="232"/>
    </row>
    <row r="35" spans="1:3" x14ac:dyDescent="0.3">
      <c r="A35" s="231" t="str">
        <f>HYPERLINK("#'Obsah'!A1", "Späť na obsah dátovej prílohy")</f>
        <v>Späť na obsah dátovej prílohy</v>
      </c>
      <c r="B35" s="232"/>
      <c r="C35" s="232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0"/>
  <sheetViews>
    <sheetView showGridLines="0" workbookViewId="0"/>
  </sheetViews>
  <sheetFormatPr defaultColWidth="11.42578125" defaultRowHeight="13.2" x14ac:dyDescent="0.3"/>
  <cols>
    <col min="1" max="4" width="26.7109375" customWidth="1"/>
  </cols>
  <sheetData>
    <row r="2" spans="1:4" ht="15.6" x14ac:dyDescent="0.3">
      <c r="A2" s="226" t="s">
        <v>298</v>
      </c>
      <c r="B2" s="226"/>
      <c r="C2" s="226"/>
      <c r="D2" s="226"/>
    </row>
    <row r="4" spans="1:4" x14ac:dyDescent="0.3">
      <c r="A4" s="37" t="s">
        <v>299</v>
      </c>
      <c r="B4" s="37" t="s">
        <v>300</v>
      </c>
      <c r="C4" s="37" t="s">
        <v>301</v>
      </c>
      <c r="D4" s="37" t="s">
        <v>302</v>
      </c>
    </row>
    <row r="5" spans="1:4" x14ac:dyDescent="0.3">
      <c r="A5" s="2" t="s">
        <v>303</v>
      </c>
      <c r="B5" s="2" t="s">
        <v>304</v>
      </c>
      <c r="C5" s="2" t="s">
        <v>305</v>
      </c>
      <c r="D5" s="2" t="s">
        <v>305</v>
      </c>
    </row>
    <row r="6" spans="1:4" x14ac:dyDescent="0.3">
      <c r="A6" s="2" t="s">
        <v>306</v>
      </c>
      <c r="B6" s="2" t="s">
        <v>307</v>
      </c>
      <c r="C6" s="2" t="s">
        <v>308</v>
      </c>
      <c r="D6" s="2" t="s">
        <v>308</v>
      </c>
    </row>
    <row r="7" spans="1:4" x14ac:dyDescent="0.3">
      <c r="A7" s="2" t="s">
        <v>309</v>
      </c>
      <c r="B7" s="2" t="s">
        <v>310</v>
      </c>
      <c r="C7" s="2" t="s">
        <v>311</v>
      </c>
      <c r="D7" s="2" t="s">
        <v>312</v>
      </c>
    </row>
    <row r="8" spans="1:4" x14ac:dyDescent="0.3">
      <c r="A8" s="8" t="s">
        <v>313</v>
      </c>
      <c r="B8" s="8" t="s">
        <v>314</v>
      </c>
      <c r="C8" s="8"/>
      <c r="D8" s="8"/>
    </row>
    <row r="9" spans="1:4" ht="25.05" customHeight="1" x14ac:dyDescent="0.3">
      <c r="A9" s="230" t="s">
        <v>315</v>
      </c>
      <c r="B9" s="230"/>
      <c r="C9" s="230"/>
      <c r="D9" s="230"/>
    </row>
    <row r="10" spans="1:4" ht="25.05" customHeight="1" x14ac:dyDescent="0.3">
      <c r="A10" s="230" t="s">
        <v>316</v>
      </c>
      <c r="B10" s="230"/>
      <c r="C10" s="230"/>
      <c r="D10" s="230"/>
    </row>
    <row r="11" spans="1:4" x14ac:dyDescent="0.3">
      <c r="A11" s="230" t="s">
        <v>317</v>
      </c>
      <c r="B11" s="230"/>
      <c r="C11" s="230"/>
      <c r="D11" s="230"/>
    </row>
    <row r="12" spans="1:4" x14ac:dyDescent="0.3">
      <c r="A12" s="230" t="s">
        <v>318</v>
      </c>
      <c r="B12" s="230"/>
      <c r="C12" s="230"/>
      <c r="D12" s="230"/>
    </row>
    <row r="15" spans="1:4" ht="15.6" x14ac:dyDescent="0.3">
      <c r="A15" s="226" t="s">
        <v>319</v>
      </c>
      <c r="B15" s="226"/>
      <c r="C15" s="226"/>
      <c r="D15" s="226"/>
    </row>
    <row r="17" spans="1:4" x14ac:dyDescent="0.3">
      <c r="A17" s="37" t="s">
        <v>320</v>
      </c>
      <c r="B17" s="241" t="s">
        <v>321</v>
      </c>
      <c r="C17" s="233"/>
      <c r="D17" s="233"/>
    </row>
    <row r="18" spans="1:4" x14ac:dyDescent="0.3">
      <c r="A18" s="2" t="s">
        <v>276</v>
      </c>
      <c r="B18" s="223" t="s">
        <v>322</v>
      </c>
    </row>
    <row r="19" spans="1:4" x14ac:dyDescent="0.3">
      <c r="A19" s="2" t="s">
        <v>277</v>
      </c>
      <c r="B19" s="223" t="s">
        <v>323</v>
      </c>
    </row>
    <row r="20" spans="1:4" x14ac:dyDescent="0.3">
      <c r="A20" s="2" t="s">
        <v>278</v>
      </c>
      <c r="B20" s="223" t="s">
        <v>324</v>
      </c>
    </row>
    <row r="21" spans="1:4" x14ac:dyDescent="0.3">
      <c r="A21" s="2" t="s">
        <v>279</v>
      </c>
      <c r="B21" s="223" t="s">
        <v>325</v>
      </c>
    </row>
    <row r="22" spans="1:4" x14ac:dyDescent="0.3">
      <c r="A22" s="2" t="s">
        <v>280</v>
      </c>
      <c r="B22" s="223" t="s">
        <v>326</v>
      </c>
    </row>
    <row r="23" spans="1:4" x14ac:dyDescent="0.3">
      <c r="A23" s="2" t="s">
        <v>281</v>
      </c>
      <c r="B23" s="223" t="s">
        <v>327</v>
      </c>
    </row>
    <row r="24" spans="1:4" x14ac:dyDescent="0.3">
      <c r="A24" s="2" t="s">
        <v>282</v>
      </c>
      <c r="B24" s="223" t="s">
        <v>328</v>
      </c>
    </row>
    <row r="25" spans="1:4" x14ac:dyDescent="0.3">
      <c r="A25" s="2" t="s">
        <v>283</v>
      </c>
      <c r="B25" s="223" t="s">
        <v>329</v>
      </c>
    </row>
    <row r="26" spans="1:4" x14ac:dyDescent="0.3">
      <c r="A26" s="2" t="s">
        <v>284</v>
      </c>
      <c r="B26" s="223" t="s">
        <v>330</v>
      </c>
    </row>
    <row r="27" spans="1:4" x14ac:dyDescent="0.3">
      <c r="A27" s="2" t="s">
        <v>285</v>
      </c>
      <c r="B27" s="223" t="s">
        <v>331</v>
      </c>
    </row>
    <row r="28" spans="1:4" x14ac:dyDescent="0.3">
      <c r="A28" s="2" t="s">
        <v>286</v>
      </c>
      <c r="B28" s="223" t="s">
        <v>332</v>
      </c>
    </row>
    <row r="29" spans="1:4" x14ac:dyDescent="0.3">
      <c r="A29" s="2" t="s">
        <v>287</v>
      </c>
      <c r="B29" s="223" t="s">
        <v>333</v>
      </c>
    </row>
    <row r="30" spans="1:4" x14ac:dyDescent="0.3">
      <c r="A30" s="2" t="s">
        <v>288</v>
      </c>
      <c r="B30" s="223" t="s">
        <v>334</v>
      </c>
    </row>
    <row r="31" spans="1:4" x14ac:dyDescent="0.3">
      <c r="A31" s="2" t="s">
        <v>289</v>
      </c>
      <c r="B31" s="223" t="s">
        <v>335</v>
      </c>
    </row>
    <row r="32" spans="1:4" x14ac:dyDescent="0.3">
      <c r="A32" s="2" t="s">
        <v>290</v>
      </c>
      <c r="B32" s="223" t="s">
        <v>336</v>
      </c>
    </row>
    <row r="33" spans="1:4" x14ac:dyDescent="0.3">
      <c r="A33" s="2" t="s">
        <v>291</v>
      </c>
      <c r="B33" s="223" t="s">
        <v>337</v>
      </c>
    </row>
    <row r="34" spans="1:4" x14ac:dyDescent="0.3">
      <c r="A34" s="2" t="s">
        <v>292</v>
      </c>
      <c r="B34" s="223" t="s">
        <v>338</v>
      </c>
    </row>
    <row r="35" spans="1:4" x14ac:dyDescent="0.3">
      <c r="A35" s="2" t="s">
        <v>293</v>
      </c>
      <c r="B35" s="223" t="s">
        <v>339</v>
      </c>
    </row>
    <row r="36" spans="1:4" x14ac:dyDescent="0.3">
      <c r="A36" s="2" t="s">
        <v>294</v>
      </c>
      <c r="B36" s="223" t="s">
        <v>340</v>
      </c>
    </row>
    <row r="37" spans="1:4" x14ac:dyDescent="0.3">
      <c r="A37" s="2" t="s">
        <v>295</v>
      </c>
      <c r="B37" s="223" t="s">
        <v>341</v>
      </c>
    </row>
    <row r="38" spans="1:4" x14ac:dyDescent="0.3">
      <c r="A38" s="8" t="s">
        <v>296</v>
      </c>
      <c r="B38" s="224" t="s">
        <v>342</v>
      </c>
      <c r="C38" s="225"/>
      <c r="D38" s="225"/>
    </row>
    <row r="40" spans="1:4" x14ac:dyDescent="0.3">
      <c r="A40" s="231" t="str">
        <f>HYPERLINK("#'Obsah'!A1", "Späť na obsah dátovej prílohy")</f>
        <v>Späť na obsah dátovej prílohy</v>
      </c>
      <c r="B40" s="232"/>
    </row>
  </sheetData>
  <mergeCells count="8">
    <mergeCell ref="A15:D15"/>
    <mergeCell ref="B17:D17"/>
    <mergeCell ref="A40:B40"/>
    <mergeCell ref="A2:D2"/>
    <mergeCell ref="A9:D9"/>
    <mergeCell ref="A10:D10"/>
    <mergeCell ref="A11:D11"/>
    <mergeCell ref="A12:D12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showGridLines="0" workbookViewId="0"/>
  </sheetViews>
  <sheetFormatPr defaultColWidth="11.42578125" defaultRowHeight="13.2" x14ac:dyDescent="0.3"/>
  <cols>
    <col min="1" max="1" width="12.7109375" customWidth="1"/>
    <col min="2" max="10" width="15.140625" customWidth="1"/>
  </cols>
  <sheetData>
    <row r="2" spans="1:10" ht="15.6" x14ac:dyDescent="0.3">
      <c r="A2" s="226" t="s">
        <v>72</v>
      </c>
      <c r="B2" s="226"/>
      <c r="C2" s="226"/>
      <c r="D2" s="226"/>
      <c r="E2" s="226"/>
      <c r="F2" s="226"/>
      <c r="G2" s="226"/>
      <c r="H2" s="226"/>
      <c r="I2" s="226"/>
      <c r="J2" s="226"/>
    </row>
    <row r="4" spans="1:10" x14ac:dyDescent="0.3">
      <c r="A4" s="233" t="s">
        <v>32</v>
      </c>
      <c r="B4" s="233"/>
      <c r="C4" s="233"/>
      <c r="D4" s="233"/>
      <c r="E4" s="233"/>
      <c r="F4" s="233"/>
      <c r="G4" s="233"/>
      <c r="H4" s="233"/>
      <c r="I4" s="233"/>
      <c r="J4" s="233"/>
    </row>
    <row r="6" spans="1:10" x14ac:dyDescent="0.3">
      <c r="A6" s="234" t="s">
        <v>33</v>
      </c>
      <c r="B6" s="235" t="s">
        <v>34</v>
      </c>
      <c r="C6" s="235" t="s">
        <v>35</v>
      </c>
      <c r="D6" s="235" t="s">
        <v>36</v>
      </c>
      <c r="E6" s="236" t="s">
        <v>37</v>
      </c>
      <c r="F6" s="237"/>
      <c r="G6" s="237"/>
      <c r="H6" s="236" t="s">
        <v>38</v>
      </c>
      <c r="I6" s="237"/>
      <c r="J6" s="237"/>
    </row>
    <row r="7" spans="1:10" x14ac:dyDescent="0.3">
      <c r="A7" s="234"/>
      <c r="B7" s="235"/>
      <c r="C7" s="235"/>
      <c r="D7" s="235"/>
      <c r="E7" s="11" t="s">
        <v>39</v>
      </c>
      <c r="F7" s="1" t="s">
        <v>40</v>
      </c>
      <c r="G7" s="1" t="s">
        <v>41</v>
      </c>
      <c r="H7" s="11" t="s">
        <v>39</v>
      </c>
      <c r="I7" s="1" t="s">
        <v>40</v>
      </c>
      <c r="J7" s="1" t="s">
        <v>41</v>
      </c>
    </row>
    <row r="8" spans="1:10" x14ac:dyDescent="0.3">
      <c r="A8" s="17" t="s">
        <v>42</v>
      </c>
      <c r="B8" s="46"/>
      <c r="C8" s="46"/>
      <c r="D8" s="46"/>
      <c r="E8" s="56"/>
      <c r="F8" s="46"/>
      <c r="G8" s="46"/>
      <c r="H8" s="57"/>
      <c r="I8" s="47"/>
      <c r="J8" s="47"/>
    </row>
    <row r="9" spans="1:10" x14ac:dyDescent="0.3">
      <c r="A9" s="12" t="s">
        <v>43</v>
      </c>
      <c r="B9" s="42"/>
      <c r="C9" s="42">
        <v>129784</v>
      </c>
      <c r="D9" s="42">
        <v>229468</v>
      </c>
      <c r="E9" s="52"/>
      <c r="F9" s="42"/>
      <c r="G9" s="42">
        <v>99684</v>
      </c>
      <c r="H9" s="53"/>
      <c r="I9" s="43"/>
      <c r="J9" s="43">
        <v>0.76800000000000002</v>
      </c>
    </row>
    <row r="10" spans="1:10" x14ac:dyDescent="0.3">
      <c r="A10" s="12" t="s">
        <v>44</v>
      </c>
      <c r="B10" s="42"/>
      <c r="C10" s="42">
        <v>134968</v>
      </c>
      <c r="D10" s="42">
        <v>247804</v>
      </c>
      <c r="E10" s="52"/>
      <c r="F10" s="42"/>
      <c r="G10" s="42">
        <v>112836</v>
      </c>
      <c r="H10" s="53"/>
      <c r="I10" s="43"/>
      <c r="J10" s="43">
        <v>0.83599999999999997</v>
      </c>
    </row>
    <row r="11" spans="1:10" x14ac:dyDescent="0.3">
      <c r="A11" s="12" t="s">
        <v>45</v>
      </c>
      <c r="B11" s="42">
        <v>154834</v>
      </c>
      <c r="C11" s="42">
        <v>143256</v>
      </c>
      <c r="D11" s="42">
        <v>259955</v>
      </c>
      <c r="E11" s="52">
        <v>-11578</v>
      </c>
      <c r="F11" s="42">
        <v>105121</v>
      </c>
      <c r="G11" s="42">
        <v>116699</v>
      </c>
      <c r="H11" s="53">
        <v>-7.4999999999999997E-2</v>
      </c>
      <c r="I11" s="43">
        <v>0.67900000000000005</v>
      </c>
      <c r="J11" s="43">
        <v>0.81499999999999995</v>
      </c>
    </row>
    <row r="12" spans="1:10" x14ac:dyDescent="0.3">
      <c r="A12" s="12" t="s">
        <v>46</v>
      </c>
      <c r="B12" s="42">
        <v>143625</v>
      </c>
      <c r="C12" s="42">
        <v>193587</v>
      </c>
      <c r="D12" s="42">
        <v>248957</v>
      </c>
      <c r="E12" s="52">
        <v>49962</v>
      </c>
      <c r="F12" s="42">
        <v>105332</v>
      </c>
      <c r="G12" s="42">
        <v>55370</v>
      </c>
      <c r="H12" s="53">
        <v>0.34799999999999998</v>
      </c>
      <c r="I12" s="43">
        <v>0.73338207136640499</v>
      </c>
      <c r="J12" s="43">
        <v>0.28602127208955103</v>
      </c>
    </row>
    <row r="13" spans="1:10" x14ac:dyDescent="0.3">
      <c r="A13" s="12" t="s">
        <v>47</v>
      </c>
      <c r="B13" s="42">
        <v>121150</v>
      </c>
      <c r="C13" s="42">
        <v>195391</v>
      </c>
      <c r="D13" s="42">
        <v>182314</v>
      </c>
      <c r="E13" s="52">
        <v>74241</v>
      </c>
      <c r="F13" s="42">
        <v>61164</v>
      </c>
      <c r="G13" s="42">
        <v>-13077</v>
      </c>
      <c r="H13" s="53">
        <v>0.61280231118448203</v>
      </c>
      <c r="I13" s="43">
        <v>0.50486174164259201</v>
      </c>
      <c r="J13" s="43">
        <v>-6.6927340563280799E-2</v>
      </c>
    </row>
    <row r="14" spans="1:10" x14ac:dyDescent="0.3">
      <c r="A14" s="12" t="s">
        <v>48</v>
      </c>
      <c r="B14" s="42">
        <v>115231</v>
      </c>
      <c r="C14" s="42">
        <v>146826</v>
      </c>
      <c r="D14" s="42">
        <v>145722</v>
      </c>
      <c r="E14" s="52">
        <v>31595</v>
      </c>
      <c r="F14" s="42">
        <v>30491</v>
      </c>
      <c r="G14" s="42">
        <v>-1104</v>
      </c>
      <c r="H14" s="53">
        <v>0.27400000000000002</v>
      </c>
      <c r="I14" s="43">
        <v>0.26460761427046497</v>
      </c>
      <c r="J14" s="43">
        <v>-7.5191042458420199E-3</v>
      </c>
    </row>
    <row r="15" spans="1:10" x14ac:dyDescent="0.3">
      <c r="A15" s="12" t="s">
        <v>49</v>
      </c>
      <c r="B15" s="42">
        <v>114831</v>
      </c>
      <c r="C15" s="42">
        <v>125594</v>
      </c>
      <c r="D15" s="42"/>
      <c r="E15" s="52">
        <v>10763</v>
      </c>
      <c r="F15" s="42"/>
      <c r="G15" s="42"/>
      <c r="H15" s="53">
        <v>9.4E-2</v>
      </c>
      <c r="I15" s="43"/>
      <c r="J15" s="43"/>
    </row>
    <row r="16" spans="1:10" x14ac:dyDescent="0.3">
      <c r="A16" s="12" t="s">
        <v>50</v>
      </c>
      <c r="B16" s="42">
        <v>105385</v>
      </c>
      <c r="C16" s="42">
        <v>120112</v>
      </c>
      <c r="D16" s="42"/>
      <c r="E16" s="52">
        <v>14727</v>
      </c>
      <c r="F16" s="42"/>
      <c r="G16" s="42"/>
      <c r="H16" s="53">
        <v>0.14000000000000001</v>
      </c>
      <c r="I16" s="43"/>
      <c r="J16" s="43"/>
    </row>
    <row r="17" spans="1:10" x14ac:dyDescent="0.3">
      <c r="A17" s="12" t="s">
        <v>51</v>
      </c>
      <c r="B17" s="42">
        <v>106004</v>
      </c>
      <c r="C17" s="42">
        <v>119297</v>
      </c>
      <c r="D17" s="42"/>
      <c r="E17" s="52">
        <v>13293</v>
      </c>
      <c r="F17" s="42"/>
      <c r="G17" s="42"/>
      <c r="H17" s="53">
        <v>0.125</v>
      </c>
      <c r="I17" s="43"/>
      <c r="J17" s="43"/>
    </row>
    <row r="18" spans="1:10" x14ac:dyDescent="0.3">
      <c r="A18" s="12" t="s">
        <v>52</v>
      </c>
      <c r="B18" s="42">
        <v>112567</v>
      </c>
      <c r="C18" s="42">
        <v>122233</v>
      </c>
      <c r="D18" s="42"/>
      <c r="E18" s="52">
        <v>9666</v>
      </c>
      <c r="F18" s="42"/>
      <c r="G18" s="42"/>
      <c r="H18" s="53">
        <v>8.5999999999999993E-2</v>
      </c>
      <c r="I18" s="43"/>
      <c r="J18" s="43"/>
    </row>
    <row r="19" spans="1:10" x14ac:dyDescent="0.3">
      <c r="A19" s="12" t="s">
        <v>53</v>
      </c>
      <c r="B19" s="42">
        <v>125958</v>
      </c>
      <c r="C19" s="42">
        <v>181356</v>
      </c>
      <c r="D19" s="42"/>
      <c r="E19" s="52">
        <v>55398</v>
      </c>
      <c r="F19" s="42"/>
      <c r="G19" s="42"/>
      <c r="H19" s="53">
        <v>0.44</v>
      </c>
      <c r="I19" s="43"/>
      <c r="J19" s="43"/>
    </row>
    <row r="20" spans="1:10" x14ac:dyDescent="0.3">
      <c r="A20" s="21" t="s">
        <v>54</v>
      </c>
      <c r="B20" s="48">
        <v>121756</v>
      </c>
      <c r="C20" s="48">
        <v>232845</v>
      </c>
      <c r="D20" s="48"/>
      <c r="E20" s="58">
        <v>111089</v>
      </c>
      <c r="F20" s="48"/>
      <c r="G20" s="48"/>
      <c r="H20" s="59">
        <v>0.91200000000000003</v>
      </c>
      <c r="I20" s="49"/>
      <c r="J20" s="49"/>
    </row>
    <row r="21" spans="1:10" x14ac:dyDescent="0.3">
      <c r="A21" s="20" t="s">
        <v>55</v>
      </c>
      <c r="B21" s="20"/>
      <c r="C21" s="20"/>
      <c r="D21" s="20"/>
      <c r="E21" s="32"/>
      <c r="F21" s="20"/>
      <c r="G21" s="20"/>
      <c r="H21" s="32"/>
      <c r="I21" s="20"/>
      <c r="J21" s="20"/>
    </row>
    <row r="22" spans="1:10" x14ac:dyDescent="0.3">
      <c r="A22" s="12" t="s">
        <v>43</v>
      </c>
      <c r="B22" s="44"/>
      <c r="C22" s="44">
        <v>41409448.770000003</v>
      </c>
      <c r="D22" s="44">
        <v>67465597.629999995</v>
      </c>
      <c r="E22" s="54"/>
      <c r="F22" s="44"/>
      <c r="G22" s="44">
        <v>26056148.859999999</v>
      </c>
      <c r="H22" s="55"/>
      <c r="I22" s="45"/>
      <c r="J22" s="45">
        <v>0.62923196598736097</v>
      </c>
    </row>
    <row r="23" spans="1:10" x14ac:dyDescent="0.3">
      <c r="A23" s="12" t="s">
        <v>44</v>
      </c>
      <c r="B23" s="44"/>
      <c r="C23" s="44">
        <v>41458299.100000001</v>
      </c>
      <c r="D23" s="44">
        <v>73017970.650000006</v>
      </c>
      <c r="E23" s="54"/>
      <c r="F23" s="44"/>
      <c r="G23" s="44">
        <v>31559671.550000001</v>
      </c>
      <c r="H23" s="55"/>
      <c r="I23" s="45"/>
      <c r="J23" s="45">
        <v>0.76123893732051395</v>
      </c>
    </row>
    <row r="24" spans="1:10" x14ac:dyDescent="0.3">
      <c r="A24" s="12" t="s">
        <v>45</v>
      </c>
      <c r="B24" s="44">
        <v>39278114.75</v>
      </c>
      <c r="C24" s="44">
        <v>43000851.380000003</v>
      </c>
      <c r="D24" s="44">
        <v>75021369.439999998</v>
      </c>
      <c r="E24" s="54">
        <v>3722736.63</v>
      </c>
      <c r="F24" s="44">
        <v>35743254.689999998</v>
      </c>
      <c r="G24" s="44">
        <v>32020518.059999999</v>
      </c>
      <c r="H24" s="55">
        <v>9.47789030531309E-2</v>
      </c>
      <c r="I24" s="45">
        <v>0.91000433492037702</v>
      </c>
      <c r="J24" s="45">
        <v>0.74464846700437604</v>
      </c>
    </row>
    <row r="25" spans="1:10" x14ac:dyDescent="0.3">
      <c r="A25" s="12" t="s">
        <v>46</v>
      </c>
      <c r="B25" s="44">
        <v>40582739.829999998</v>
      </c>
      <c r="C25" s="44">
        <v>51420984.729999997</v>
      </c>
      <c r="D25" s="44">
        <v>79436447.170000002</v>
      </c>
      <c r="E25" s="54">
        <v>10838244.9</v>
      </c>
      <c r="F25" s="44">
        <v>38853707.340000004</v>
      </c>
      <c r="G25" s="44">
        <v>28015462.440000001</v>
      </c>
      <c r="H25" s="55">
        <v>0.26706538162285498</v>
      </c>
      <c r="I25" s="45">
        <v>0.95739488025591901</v>
      </c>
      <c r="J25" s="45">
        <v>0.54482547518494395</v>
      </c>
    </row>
    <row r="26" spans="1:10" x14ac:dyDescent="0.3">
      <c r="A26" s="12" t="s">
        <v>47</v>
      </c>
      <c r="B26" s="44">
        <v>37332972.710000001</v>
      </c>
      <c r="C26" s="44">
        <v>61536175.18</v>
      </c>
      <c r="D26" s="44">
        <v>64058384.352200001</v>
      </c>
      <c r="E26" s="54">
        <v>24203202.469999999</v>
      </c>
      <c r="F26" s="44">
        <v>26725411.642200001</v>
      </c>
      <c r="G26" s="44">
        <v>2522209.1722000502</v>
      </c>
      <c r="H26" s="55">
        <v>0.64830632851042502</v>
      </c>
      <c r="I26" s="45">
        <v>0.71586615536355003</v>
      </c>
      <c r="J26" s="45">
        <v>4.0987421867256402E-2</v>
      </c>
    </row>
    <row r="27" spans="1:10" x14ac:dyDescent="0.3">
      <c r="A27" s="12" t="s">
        <v>48</v>
      </c>
      <c r="B27" s="44">
        <v>36153616.200000003</v>
      </c>
      <c r="C27" s="44">
        <v>52924231.600000001</v>
      </c>
      <c r="D27" s="44">
        <v>51742571.716899998</v>
      </c>
      <c r="E27" s="54">
        <v>16770615.4</v>
      </c>
      <c r="F27" s="44">
        <v>15588955.516899999</v>
      </c>
      <c r="G27" s="44">
        <v>-1181659.8831</v>
      </c>
      <c r="H27" s="55">
        <v>0.46387103594909501</v>
      </c>
      <c r="I27" s="45">
        <v>0.431186618529739</v>
      </c>
      <c r="J27" s="45">
        <v>-2.2327388558627599E-2</v>
      </c>
    </row>
    <row r="28" spans="1:10" x14ac:dyDescent="0.3">
      <c r="A28" s="12" t="s">
        <v>49</v>
      </c>
      <c r="B28" s="44">
        <v>34957463.479999997</v>
      </c>
      <c r="C28" s="44">
        <v>44764626.43</v>
      </c>
      <c r="D28" s="44"/>
      <c r="E28" s="54">
        <v>9807162.9499999993</v>
      </c>
      <c r="F28" s="44"/>
      <c r="G28" s="44"/>
      <c r="H28" s="55">
        <v>0.28054561097120001</v>
      </c>
      <c r="I28" s="45"/>
      <c r="J28" s="45"/>
    </row>
    <row r="29" spans="1:10" x14ac:dyDescent="0.3">
      <c r="A29" s="12" t="s">
        <v>50</v>
      </c>
      <c r="B29" s="44">
        <v>34782406.57</v>
      </c>
      <c r="C29" s="44">
        <v>44121771.899999999</v>
      </c>
      <c r="D29" s="44"/>
      <c r="E29" s="54">
        <v>9339365.3300000001</v>
      </c>
      <c r="F29" s="44"/>
      <c r="G29" s="44"/>
      <c r="H29" s="55">
        <v>0.26850831356951699</v>
      </c>
      <c r="I29" s="45"/>
      <c r="J29" s="45"/>
    </row>
    <row r="30" spans="1:10" x14ac:dyDescent="0.3">
      <c r="A30" s="12" t="s">
        <v>51</v>
      </c>
      <c r="B30" s="44">
        <v>34418007.32</v>
      </c>
      <c r="C30" s="44">
        <v>43146794.07</v>
      </c>
      <c r="D30" s="44"/>
      <c r="E30" s="54">
        <v>8728786.75</v>
      </c>
      <c r="F30" s="44"/>
      <c r="G30" s="44"/>
      <c r="H30" s="55">
        <v>0.25361104345305302</v>
      </c>
      <c r="I30" s="45"/>
      <c r="J30" s="45"/>
    </row>
    <row r="31" spans="1:10" x14ac:dyDescent="0.3">
      <c r="A31" s="12" t="s">
        <v>52</v>
      </c>
      <c r="B31" s="44">
        <v>33885806.68</v>
      </c>
      <c r="C31" s="44">
        <v>41702024.920000002</v>
      </c>
      <c r="D31" s="44"/>
      <c r="E31" s="54">
        <v>7816218.2400000002</v>
      </c>
      <c r="F31" s="44"/>
      <c r="G31" s="44"/>
      <c r="H31" s="55">
        <v>0.23066348438484299</v>
      </c>
      <c r="I31" s="45"/>
      <c r="J31" s="45"/>
    </row>
    <row r="32" spans="1:10" x14ac:dyDescent="0.3">
      <c r="A32" s="12" t="s">
        <v>53</v>
      </c>
      <c r="B32" s="44">
        <v>38460201.390000001</v>
      </c>
      <c r="C32" s="44">
        <v>52952283.259999998</v>
      </c>
      <c r="D32" s="44"/>
      <c r="E32" s="54">
        <v>14492081.869999999</v>
      </c>
      <c r="F32" s="44"/>
      <c r="G32" s="44"/>
      <c r="H32" s="55">
        <v>0.37680722789371701</v>
      </c>
      <c r="I32" s="45"/>
      <c r="J32" s="45"/>
    </row>
    <row r="33" spans="1:10" x14ac:dyDescent="0.3">
      <c r="A33" s="21" t="s">
        <v>54</v>
      </c>
      <c r="B33" s="50">
        <v>37581193.280000001</v>
      </c>
      <c r="C33" s="50">
        <v>63886269.219999999</v>
      </c>
      <c r="D33" s="50"/>
      <c r="E33" s="60">
        <v>26305075.940000001</v>
      </c>
      <c r="F33" s="50"/>
      <c r="G33" s="50"/>
      <c r="H33" s="61">
        <v>0.69995318520125505</v>
      </c>
      <c r="I33" s="51"/>
      <c r="J33" s="51"/>
    </row>
    <row r="34" spans="1:10" x14ac:dyDescent="0.3">
      <c r="A34" s="238" t="s">
        <v>56</v>
      </c>
      <c r="B34" s="239"/>
      <c r="C34" s="239"/>
      <c r="D34" s="239"/>
      <c r="E34" s="239"/>
      <c r="F34" s="239"/>
      <c r="G34" s="239"/>
      <c r="H34" s="240"/>
      <c r="I34" s="240"/>
      <c r="J34" s="240"/>
    </row>
    <row r="35" spans="1:10" x14ac:dyDescent="0.3">
      <c r="A35" s="12"/>
      <c r="B35" s="44"/>
      <c r="C35" s="44"/>
      <c r="D35" s="44"/>
      <c r="E35" s="44"/>
      <c r="F35" s="44"/>
      <c r="G35" s="44"/>
      <c r="H35" s="45"/>
      <c r="I35" s="45"/>
      <c r="J35" s="45"/>
    </row>
    <row r="36" spans="1:10" x14ac:dyDescent="0.3">
      <c r="A36" s="231" t="str">
        <f>HYPERLINK("#'Obsah'!A1", "Späť na obsah dátovej prílohy")</f>
        <v>Späť na obsah dátovej prílohy</v>
      </c>
      <c r="B36" s="232"/>
    </row>
  </sheetData>
  <mergeCells count="10">
    <mergeCell ref="A34:J34"/>
    <mergeCell ref="A36:B36"/>
    <mergeCell ref="A2:J2"/>
    <mergeCell ref="A4:J4"/>
    <mergeCell ref="A6:A7"/>
    <mergeCell ref="B6:B7"/>
    <mergeCell ref="C6:C7"/>
    <mergeCell ref="D6:D7"/>
    <mergeCell ref="E6:G6"/>
    <mergeCell ref="H6:J6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showGridLines="0" workbookViewId="0"/>
  </sheetViews>
  <sheetFormatPr defaultColWidth="11.42578125" defaultRowHeight="13.2" x14ac:dyDescent="0.3"/>
  <cols>
    <col min="1" max="1" width="21.7109375" customWidth="1"/>
    <col min="2" max="4" width="18.7109375" customWidth="1"/>
  </cols>
  <sheetData>
    <row r="2" spans="1:4" ht="15.6" x14ac:dyDescent="0.3">
      <c r="A2" s="226" t="s">
        <v>73</v>
      </c>
      <c r="B2" s="226"/>
      <c r="C2" s="226"/>
      <c r="D2" s="226"/>
    </row>
    <row r="4" spans="1:4" x14ac:dyDescent="0.3">
      <c r="A4" s="233" t="s">
        <v>74</v>
      </c>
      <c r="B4" s="233"/>
      <c r="C4" s="233"/>
      <c r="D4" s="233"/>
    </row>
    <row r="6" spans="1:4" x14ac:dyDescent="0.3">
      <c r="A6" s="241" t="s">
        <v>33</v>
      </c>
      <c r="B6" s="242" t="s">
        <v>75</v>
      </c>
      <c r="C6" s="242" t="s">
        <v>76</v>
      </c>
      <c r="D6" s="243" t="s">
        <v>77</v>
      </c>
    </row>
    <row r="7" spans="1:4" x14ac:dyDescent="0.3">
      <c r="A7" s="241"/>
      <c r="B7" s="63" t="s">
        <v>78</v>
      </c>
      <c r="C7" s="63" t="s">
        <v>79</v>
      </c>
      <c r="D7" s="243"/>
    </row>
    <row r="8" spans="1:4" x14ac:dyDescent="0.3">
      <c r="A8" s="17" t="s">
        <v>80</v>
      </c>
      <c r="B8" s="66"/>
      <c r="C8" s="66"/>
      <c r="D8" s="66"/>
    </row>
    <row r="9" spans="1:4" x14ac:dyDescent="0.3">
      <c r="A9" s="12" t="s">
        <v>81</v>
      </c>
      <c r="B9" s="64">
        <v>5048</v>
      </c>
      <c r="C9" s="64">
        <v>6133</v>
      </c>
      <c r="D9" s="64">
        <v>11181</v>
      </c>
    </row>
    <row r="10" spans="1:4" x14ac:dyDescent="0.3">
      <c r="A10" s="12" t="s">
        <v>82</v>
      </c>
      <c r="B10" s="64">
        <v>13616</v>
      </c>
      <c r="C10" s="64">
        <v>19408</v>
      </c>
      <c r="D10" s="64">
        <v>33024</v>
      </c>
    </row>
    <row r="11" spans="1:4" x14ac:dyDescent="0.3">
      <c r="A11" s="12" t="s">
        <v>83</v>
      </c>
      <c r="B11" s="64">
        <v>2502</v>
      </c>
      <c r="C11" s="64">
        <v>3397</v>
      </c>
      <c r="D11" s="64">
        <v>5899</v>
      </c>
    </row>
    <row r="12" spans="1:4" x14ac:dyDescent="0.3">
      <c r="A12" s="12" t="s">
        <v>84</v>
      </c>
      <c r="B12" s="64">
        <v>1188</v>
      </c>
      <c r="C12" s="64">
        <v>1332</v>
      </c>
      <c r="D12" s="64">
        <v>2520</v>
      </c>
    </row>
    <row r="13" spans="1:4" x14ac:dyDescent="0.3">
      <c r="A13" s="12" t="s">
        <v>85</v>
      </c>
      <c r="B13" s="64">
        <v>964</v>
      </c>
      <c r="C13" s="64">
        <v>861</v>
      </c>
      <c r="D13" s="64">
        <v>1825</v>
      </c>
    </row>
    <row r="14" spans="1:4" x14ac:dyDescent="0.3">
      <c r="A14" s="12" t="s">
        <v>86</v>
      </c>
      <c r="B14" s="64">
        <v>978</v>
      </c>
      <c r="C14" s="64">
        <v>1746</v>
      </c>
      <c r="D14" s="64">
        <v>2724</v>
      </c>
    </row>
    <row r="15" spans="1:4" x14ac:dyDescent="0.3">
      <c r="A15" s="12" t="s">
        <v>87</v>
      </c>
      <c r="B15" s="64">
        <v>1357</v>
      </c>
      <c r="C15" s="64">
        <v>2485</v>
      </c>
      <c r="D15" s="64">
        <v>3842</v>
      </c>
    </row>
    <row r="16" spans="1:4" x14ac:dyDescent="0.3">
      <c r="A16" s="12" t="s">
        <v>88</v>
      </c>
      <c r="B16" s="64">
        <v>1293</v>
      </c>
      <c r="C16" s="64">
        <v>2184</v>
      </c>
      <c r="D16" s="64">
        <v>3477</v>
      </c>
    </row>
    <row r="17" spans="1:4" x14ac:dyDescent="0.3">
      <c r="A17" s="12" t="s">
        <v>89</v>
      </c>
      <c r="B17" s="64">
        <v>1141</v>
      </c>
      <c r="C17" s="64">
        <v>1946</v>
      </c>
      <c r="D17" s="64">
        <v>3087</v>
      </c>
    </row>
    <row r="18" spans="1:4" x14ac:dyDescent="0.3">
      <c r="A18" s="12" t="s">
        <v>90</v>
      </c>
      <c r="B18" s="64">
        <v>767</v>
      </c>
      <c r="C18" s="64">
        <v>1401</v>
      </c>
      <c r="D18" s="64">
        <v>2168</v>
      </c>
    </row>
    <row r="19" spans="1:4" x14ac:dyDescent="0.3">
      <c r="A19" s="21" t="s">
        <v>91</v>
      </c>
      <c r="B19" s="67">
        <v>321</v>
      </c>
      <c r="C19" s="67">
        <v>86</v>
      </c>
      <c r="D19" s="67">
        <v>407</v>
      </c>
    </row>
    <row r="20" spans="1:4" x14ac:dyDescent="0.3">
      <c r="A20" s="20" t="s">
        <v>92</v>
      </c>
      <c r="B20" s="20"/>
      <c r="C20" s="20"/>
      <c r="D20" s="20"/>
    </row>
    <row r="21" spans="1:4" x14ac:dyDescent="0.3">
      <c r="A21" s="12" t="s">
        <v>81</v>
      </c>
      <c r="B21" s="65">
        <v>852118.35</v>
      </c>
      <c r="C21" s="65">
        <v>18145928.289999999</v>
      </c>
      <c r="D21" s="65">
        <v>18998046.640000001</v>
      </c>
    </row>
    <row r="22" spans="1:4" x14ac:dyDescent="0.3">
      <c r="A22" s="12" t="s">
        <v>82</v>
      </c>
      <c r="B22" s="65">
        <v>2415798.88</v>
      </c>
      <c r="C22" s="65">
        <v>66156147.07</v>
      </c>
      <c r="D22" s="65">
        <v>68571945.950000003</v>
      </c>
    </row>
    <row r="23" spans="1:4" x14ac:dyDescent="0.3">
      <c r="A23" s="12" t="s">
        <v>83</v>
      </c>
      <c r="B23" s="65">
        <v>467765.57</v>
      </c>
      <c r="C23" s="65">
        <v>20267763.010000002</v>
      </c>
      <c r="D23" s="65">
        <v>20735528.579999998</v>
      </c>
    </row>
    <row r="24" spans="1:4" x14ac:dyDescent="0.3">
      <c r="A24" s="12" t="s">
        <v>84</v>
      </c>
      <c r="B24" s="65">
        <v>224215.93</v>
      </c>
      <c r="C24" s="65">
        <v>10173938.77</v>
      </c>
      <c r="D24" s="65">
        <v>10398154.699999999</v>
      </c>
    </row>
    <row r="25" spans="1:4" x14ac:dyDescent="0.3">
      <c r="A25" s="12" t="s">
        <v>85</v>
      </c>
      <c r="B25" s="65">
        <v>178594.31</v>
      </c>
      <c r="C25" s="65">
        <v>3752017.3</v>
      </c>
      <c r="D25" s="65">
        <v>3930611.61</v>
      </c>
    </row>
    <row r="26" spans="1:4" x14ac:dyDescent="0.3">
      <c r="A26" s="12" t="s">
        <v>86</v>
      </c>
      <c r="B26" s="65">
        <v>176684.55</v>
      </c>
      <c r="C26" s="65">
        <v>5560376.3300000001</v>
      </c>
      <c r="D26" s="65">
        <v>5737060.8799999999</v>
      </c>
    </row>
    <row r="27" spans="1:4" x14ac:dyDescent="0.3">
      <c r="A27" s="12" t="s">
        <v>87</v>
      </c>
      <c r="B27" s="65">
        <v>263402.67</v>
      </c>
      <c r="C27" s="65">
        <v>7411079.9800000004</v>
      </c>
      <c r="D27" s="65">
        <v>7674482.6500000004</v>
      </c>
    </row>
    <row r="28" spans="1:4" x14ac:dyDescent="0.3">
      <c r="A28" s="12" t="s">
        <v>93</v>
      </c>
      <c r="B28" s="65">
        <v>261340.79999999999</v>
      </c>
      <c r="C28" s="65">
        <v>6507804.2199999997</v>
      </c>
      <c r="D28" s="65">
        <v>6769145.0199999996</v>
      </c>
    </row>
    <row r="29" spans="1:4" x14ac:dyDescent="0.3">
      <c r="A29" s="12" t="s">
        <v>89</v>
      </c>
      <c r="B29" s="65">
        <v>236563.72</v>
      </c>
      <c r="C29" s="65">
        <v>6842203.54</v>
      </c>
      <c r="D29" s="65">
        <v>7078767.2599999998</v>
      </c>
    </row>
    <row r="30" spans="1:4" x14ac:dyDescent="0.3">
      <c r="A30" s="12" t="s">
        <v>90</v>
      </c>
      <c r="B30" s="65">
        <v>163022.18</v>
      </c>
      <c r="C30" s="65">
        <v>5097106.82</v>
      </c>
      <c r="D30" s="65">
        <v>5260129</v>
      </c>
    </row>
    <row r="31" spans="1:4" x14ac:dyDescent="0.3">
      <c r="A31" s="21" t="s">
        <v>91</v>
      </c>
      <c r="B31" s="68">
        <v>66350.12</v>
      </c>
      <c r="C31" s="68">
        <v>476401.5</v>
      </c>
      <c r="D31" s="68">
        <v>542751.62</v>
      </c>
    </row>
    <row r="32" spans="1:4" ht="67.95" customHeight="1" x14ac:dyDescent="0.3">
      <c r="A32" s="244" t="s">
        <v>94</v>
      </c>
      <c r="B32" s="245"/>
      <c r="C32" s="245"/>
      <c r="D32" s="245"/>
    </row>
    <row r="33" spans="1:4" x14ac:dyDescent="0.3">
      <c r="A33" s="12"/>
      <c r="B33" s="65"/>
      <c r="C33" s="65"/>
      <c r="D33" s="65"/>
    </row>
    <row r="34" spans="1:4" x14ac:dyDescent="0.3">
      <c r="A34" s="231" t="str">
        <f>HYPERLINK("#'Obsah'!A1", "Späť na obsah dátovej prílohy")</f>
        <v>Späť na obsah dátovej prílohy</v>
      </c>
      <c r="B34" s="232"/>
    </row>
  </sheetData>
  <mergeCells count="7">
    <mergeCell ref="A32:D32"/>
    <mergeCell ref="A34:B34"/>
    <mergeCell ref="A2:D2"/>
    <mergeCell ref="A4:D4"/>
    <mergeCell ref="A6:A7"/>
    <mergeCell ref="B6:C6"/>
    <mergeCell ref="D6:D7"/>
  </mergeCells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showGridLines="0" workbookViewId="0"/>
  </sheetViews>
  <sheetFormatPr defaultColWidth="11.42578125" defaultRowHeight="13.2" x14ac:dyDescent="0.3"/>
  <cols>
    <col min="1" max="1" width="28.7109375" customWidth="1"/>
    <col min="2" max="4" width="15.140625" customWidth="1"/>
    <col min="5" max="5" width="19.140625" customWidth="1"/>
  </cols>
  <sheetData>
    <row r="2" spans="1:5" ht="15.6" x14ac:dyDescent="0.3">
      <c r="A2" s="226" t="s">
        <v>95</v>
      </c>
      <c r="B2" s="226"/>
      <c r="C2" s="226"/>
      <c r="D2" s="226"/>
      <c r="E2" s="226"/>
    </row>
    <row r="4" spans="1:5" x14ac:dyDescent="0.3">
      <c r="A4" s="233" t="s">
        <v>96</v>
      </c>
      <c r="B4" s="233"/>
      <c r="C4" s="233"/>
      <c r="D4" s="233"/>
      <c r="E4" s="233"/>
    </row>
    <row r="6" spans="1:5" x14ac:dyDescent="0.3">
      <c r="A6" s="62" t="s">
        <v>97</v>
      </c>
      <c r="B6" s="69" t="s">
        <v>98</v>
      </c>
      <c r="C6" s="69" t="s">
        <v>99</v>
      </c>
      <c r="D6" s="63" t="s">
        <v>37</v>
      </c>
      <c r="E6" s="63" t="s">
        <v>38</v>
      </c>
    </row>
    <row r="7" spans="1:5" x14ac:dyDescent="0.3">
      <c r="A7" s="12" t="s">
        <v>100</v>
      </c>
      <c r="B7" s="70">
        <v>187171</v>
      </c>
      <c r="C7" s="70">
        <v>187168</v>
      </c>
      <c r="D7" s="70">
        <v>-3</v>
      </c>
      <c r="E7" s="71">
        <v>-1.6028124014938201E-5</v>
      </c>
    </row>
    <row r="8" spans="1:5" x14ac:dyDescent="0.3">
      <c r="A8" s="12" t="s">
        <v>101</v>
      </c>
      <c r="B8" s="70">
        <v>1962416</v>
      </c>
      <c r="C8" s="70">
        <v>1969697</v>
      </c>
      <c r="D8" s="70">
        <v>7281</v>
      </c>
      <c r="E8" s="71">
        <v>3.7102225012433702E-3</v>
      </c>
    </row>
    <row r="9" spans="1:5" x14ac:dyDescent="0.3">
      <c r="A9" s="12" t="s">
        <v>102</v>
      </c>
      <c r="B9" s="70">
        <v>375536</v>
      </c>
      <c r="C9" s="70">
        <v>390335</v>
      </c>
      <c r="D9" s="70">
        <v>14799</v>
      </c>
      <c r="E9" s="71">
        <v>3.9407673298964697E-2</v>
      </c>
    </row>
    <row r="10" spans="1:5" x14ac:dyDescent="0.3">
      <c r="A10" s="12" t="s">
        <v>103</v>
      </c>
      <c r="B10" s="70">
        <v>213020</v>
      </c>
      <c r="C10" s="70">
        <v>217942</v>
      </c>
      <c r="D10" s="70">
        <v>4922</v>
      </c>
      <c r="E10" s="71">
        <v>2.3105811660876899E-2</v>
      </c>
    </row>
    <row r="11" spans="1:5" x14ac:dyDescent="0.3">
      <c r="A11" s="72" t="s">
        <v>104</v>
      </c>
      <c r="B11" s="73">
        <v>2550972</v>
      </c>
      <c r="C11" s="73">
        <v>2577974</v>
      </c>
      <c r="D11" s="73">
        <v>27002</v>
      </c>
      <c r="E11" s="74">
        <v>1.05849848606727E-2</v>
      </c>
    </row>
    <row r="13" spans="1:5" x14ac:dyDescent="0.3">
      <c r="A13" s="231" t="str">
        <f>HYPERLINK("#'Obsah'!A1", "Späť na obsah dátovej prílohy")</f>
        <v>Späť na obsah dátovej prílohy</v>
      </c>
      <c r="B13" s="232"/>
    </row>
  </sheetData>
  <mergeCells count="3">
    <mergeCell ref="A2:E2"/>
    <mergeCell ref="A4:E4"/>
    <mergeCell ref="A13:B13"/>
  </mergeCells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8"/>
  <sheetViews>
    <sheetView showGridLines="0" workbookViewId="0"/>
  </sheetViews>
  <sheetFormatPr defaultColWidth="11.42578125" defaultRowHeight="13.2" x14ac:dyDescent="0.3"/>
  <cols>
    <col min="1" max="1" width="15.7109375" customWidth="1"/>
    <col min="2" max="10" width="16.140625" customWidth="1"/>
  </cols>
  <sheetData>
    <row r="2" spans="1:10" ht="15.6" x14ac:dyDescent="0.3">
      <c r="A2" s="226" t="s">
        <v>105</v>
      </c>
      <c r="B2" s="226"/>
      <c r="C2" s="226"/>
      <c r="D2" s="226"/>
      <c r="E2" s="226"/>
      <c r="F2" s="226"/>
      <c r="G2" s="226"/>
      <c r="H2" s="226"/>
      <c r="I2" s="226"/>
      <c r="J2" s="226"/>
    </row>
    <row r="4" spans="1:10" x14ac:dyDescent="0.3">
      <c r="A4" s="233" t="s">
        <v>106</v>
      </c>
      <c r="B4" s="233"/>
      <c r="C4" s="233"/>
      <c r="D4" s="233"/>
      <c r="E4" s="233"/>
      <c r="F4" s="233"/>
      <c r="G4" s="233"/>
      <c r="H4" s="233"/>
      <c r="I4" s="233"/>
      <c r="J4" s="233"/>
    </row>
    <row r="6" spans="1:10" ht="25.05" customHeight="1" x14ac:dyDescent="0.3">
      <c r="A6" s="1" t="s">
        <v>33</v>
      </c>
      <c r="B6" s="1" t="s">
        <v>107</v>
      </c>
      <c r="C6" s="1" t="s">
        <v>108</v>
      </c>
      <c r="D6" s="1" t="s">
        <v>109</v>
      </c>
      <c r="E6" s="1" t="s">
        <v>110</v>
      </c>
      <c r="F6" s="1" t="s">
        <v>111</v>
      </c>
      <c r="G6" s="1" t="s">
        <v>112</v>
      </c>
      <c r="H6" s="1" t="s">
        <v>113</v>
      </c>
      <c r="I6" s="1" t="s">
        <v>114</v>
      </c>
      <c r="J6" s="1" t="s">
        <v>115</v>
      </c>
    </row>
    <row r="7" spans="1:10" x14ac:dyDescent="0.3">
      <c r="A7" s="20" t="s">
        <v>116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x14ac:dyDescent="0.3">
      <c r="A8" s="12" t="s">
        <v>117</v>
      </c>
      <c r="B8" s="75">
        <v>6.42</v>
      </c>
      <c r="C8" s="75">
        <v>3.09</v>
      </c>
      <c r="D8" s="75">
        <v>3.21</v>
      </c>
      <c r="E8" s="75">
        <v>3.87</v>
      </c>
      <c r="F8" s="75">
        <v>4.2699999999999996</v>
      </c>
      <c r="G8" s="75">
        <v>5.05</v>
      </c>
      <c r="H8" s="75">
        <v>9.0299999999999994</v>
      </c>
      <c r="I8" s="75">
        <v>10.91</v>
      </c>
      <c r="J8" s="75">
        <v>10.11</v>
      </c>
    </row>
    <row r="9" spans="1:10" x14ac:dyDescent="0.3">
      <c r="A9" s="12" t="s">
        <v>118</v>
      </c>
      <c r="B9" s="75">
        <v>6.35</v>
      </c>
      <c r="C9" s="75">
        <v>3.03</v>
      </c>
      <c r="D9" s="75">
        <v>3.13</v>
      </c>
      <c r="E9" s="75">
        <v>3.72</v>
      </c>
      <c r="F9" s="75">
        <v>4.1900000000000004</v>
      </c>
      <c r="G9" s="75">
        <v>4.96</v>
      </c>
      <c r="H9" s="75">
        <v>8.9600000000000009</v>
      </c>
      <c r="I9" s="75">
        <v>10.87</v>
      </c>
      <c r="J9" s="75">
        <v>10.050000000000001</v>
      </c>
    </row>
    <row r="10" spans="1:10" x14ac:dyDescent="0.3">
      <c r="A10" s="12" t="s">
        <v>119</v>
      </c>
      <c r="B10" s="75">
        <v>6.19</v>
      </c>
      <c r="C10" s="75">
        <v>2.97</v>
      </c>
      <c r="D10" s="75">
        <v>3.05</v>
      </c>
      <c r="E10" s="75">
        <v>3.61</v>
      </c>
      <c r="F10" s="75">
        <v>4.0599999999999996</v>
      </c>
      <c r="G10" s="75">
        <v>4.7699999999999996</v>
      </c>
      <c r="H10" s="75">
        <v>8.81</v>
      </c>
      <c r="I10" s="75">
        <v>10.55</v>
      </c>
      <c r="J10" s="75">
        <v>9.8800000000000008</v>
      </c>
    </row>
    <row r="11" spans="1:10" x14ac:dyDescent="0.3">
      <c r="A11" s="12" t="s">
        <v>120</v>
      </c>
      <c r="B11" s="75">
        <v>6.05</v>
      </c>
      <c r="C11" s="75">
        <v>2.91</v>
      </c>
      <c r="D11" s="75">
        <v>3.03</v>
      </c>
      <c r="E11" s="75">
        <v>3.55</v>
      </c>
      <c r="F11" s="75">
        <v>3.94</v>
      </c>
      <c r="G11" s="75">
        <v>4.58</v>
      </c>
      <c r="H11" s="75">
        <v>8.64</v>
      </c>
      <c r="I11" s="75">
        <v>10.34</v>
      </c>
      <c r="J11" s="75">
        <v>9.61</v>
      </c>
    </row>
    <row r="12" spans="1:10" x14ac:dyDescent="0.3">
      <c r="A12" s="12" t="s">
        <v>121</v>
      </c>
      <c r="B12" s="75">
        <v>6</v>
      </c>
      <c r="C12" s="75">
        <v>2.94</v>
      </c>
      <c r="D12" s="75">
        <v>3.07</v>
      </c>
      <c r="E12" s="75">
        <v>3.53</v>
      </c>
      <c r="F12" s="75">
        <v>3.96</v>
      </c>
      <c r="G12" s="75">
        <v>4.5599999999999996</v>
      </c>
      <c r="H12" s="75">
        <v>8.4700000000000006</v>
      </c>
      <c r="I12" s="75">
        <v>10.26</v>
      </c>
      <c r="J12" s="75">
        <v>9.4600000000000009</v>
      </c>
    </row>
    <row r="13" spans="1:10" x14ac:dyDescent="0.3">
      <c r="A13" s="12" t="s">
        <v>122</v>
      </c>
      <c r="B13" s="75">
        <v>6.04</v>
      </c>
      <c r="C13" s="75">
        <v>3.11</v>
      </c>
      <c r="D13" s="75">
        <v>3.19</v>
      </c>
      <c r="E13" s="75">
        <v>3.65</v>
      </c>
      <c r="F13" s="75">
        <v>3.93</v>
      </c>
      <c r="G13" s="75">
        <v>4.71</v>
      </c>
      <c r="H13" s="75">
        <v>8.41</v>
      </c>
      <c r="I13" s="75">
        <v>10.16</v>
      </c>
      <c r="J13" s="75">
        <v>9.4499999999999993</v>
      </c>
    </row>
    <row r="14" spans="1:10" x14ac:dyDescent="0.3">
      <c r="A14" s="12" t="s">
        <v>123</v>
      </c>
      <c r="B14" s="75">
        <v>6.07</v>
      </c>
      <c r="C14" s="75">
        <v>3.32</v>
      </c>
      <c r="D14" s="75">
        <v>3.35</v>
      </c>
      <c r="E14" s="75">
        <v>3.8</v>
      </c>
      <c r="F14" s="75">
        <v>3.96</v>
      </c>
      <c r="G14" s="75">
        <v>4.7300000000000004</v>
      </c>
      <c r="H14" s="75">
        <v>8.42</v>
      </c>
      <c r="I14" s="75">
        <v>10.09</v>
      </c>
      <c r="J14" s="75">
        <v>9.2899999999999991</v>
      </c>
    </row>
    <row r="15" spans="1:10" x14ac:dyDescent="0.3">
      <c r="A15" s="12" t="s">
        <v>124</v>
      </c>
      <c r="B15" s="75">
        <v>6.03</v>
      </c>
      <c r="C15" s="75">
        <v>3.34</v>
      </c>
      <c r="D15" s="75">
        <v>3.37</v>
      </c>
      <c r="E15" s="75">
        <v>3.77</v>
      </c>
      <c r="F15" s="75">
        <v>3.96</v>
      </c>
      <c r="G15" s="75">
        <v>4.6900000000000004</v>
      </c>
      <c r="H15" s="75">
        <v>8.3800000000000008</v>
      </c>
      <c r="I15" s="75">
        <v>9.9700000000000006</v>
      </c>
      <c r="J15" s="75">
        <v>9.18</v>
      </c>
    </row>
    <row r="16" spans="1:10" x14ac:dyDescent="0.3">
      <c r="A16" s="12" t="s">
        <v>125</v>
      </c>
      <c r="B16" s="75">
        <v>6.11</v>
      </c>
      <c r="C16" s="75">
        <v>3.32</v>
      </c>
      <c r="D16" s="75">
        <v>3.39</v>
      </c>
      <c r="E16" s="75">
        <v>3.82</v>
      </c>
      <c r="F16" s="75">
        <v>4.01</v>
      </c>
      <c r="G16" s="75">
        <v>4.82</v>
      </c>
      <c r="H16" s="75">
        <v>8.41</v>
      </c>
      <c r="I16" s="75">
        <v>10.130000000000001</v>
      </c>
      <c r="J16" s="75">
        <v>9.3000000000000007</v>
      </c>
    </row>
    <row r="17" spans="1:10" x14ac:dyDescent="0.3">
      <c r="A17" s="12" t="s">
        <v>126</v>
      </c>
      <c r="B17" s="75">
        <v>6.04</v>
      </c>
      <c r="C17" s="75">
        <v>3.21</v>
      </c>
      <c r="D17" s="75">
        <v>3.32</v>
      </c>
      <c r="E17" s="75">
        <v>3.81</v>
      </c>
      <c r="F17" s="75">
        <v>3.95</v>
      </c>
      <c r="G17" s="75">
        <v>4.76</v>
      </c>
      <c r="H17" s="75">
        <v>8.4499999999999993</v>
      </c>
      <c r="I17" s="75">
        <v>9.99</v>
      </c>
      <c r="J17" s="75">
        <v>9.1999999999999993</v>
      </c>
    </row>
    <row r="18" spans="1:10" x14ac:dyDescent="0.3">
      <c r="A18" s="12" t="s">
        <v>127</v>
      </c>
      <c r="B18" s="75">
        <v>6.01</v>
      </c>
      <c r="C18" s="75">
        <v>3.12</v>
      </c>
      <c r="D18" s="75">
        <v>3.25</v>
      </c>
      <c r="E18" s="75">
        <v>3.88</v>
      </c>
      <c r="F18" s="75">
        <v>3.95</v>
      </c>
      <c r="G18" s="75">
        <v>4.7</v>
      </c>
      <c r="H18" s="75">
        <v>8.5399999999999991</v>
      </c>
      <c r="I18" s="75">
        <v>9.9600000000000009</v>
      </c>
      <c r="J18" s="75">
        <v>9.1</v>
      </c>
    </row>
    <row r="19" spans="1:10" x14ac:dyDescent="0.3">
      <c r="A19" s="12" t="s">
        <v>128</v>
      </c>
      <c r="B19" s="75">
        <v>6.01</v>
      </c>
      <c r="C19" s="75">
        <v>3.1</v>
      </c>
      <c r="D19" s="75">
        <v>3.25</v>
      </c>
      <c r="E19" s="75">
        <v>3.89</v>
      </c>
      <c r="F19" s="75">
        <v>3.94</v>
      </c>
      <c r="G19" s="75">
        <v>4.76</v>
      </c>
      <c r="H19" s="75">
        <v>8.5299999999999994</v>
      </c>
      <c r="I19" s="75">
        <v>9.9600000000000009</v>
      </c>
      <c r="J19" s="75">
        <v>9.0500000000000007</v>
      </c>
    </row>
    <row r="20" spans="1:10" x14ac:dyDescent="0.3">
      <c r="A20" s="12" t="s">
        <v>129</v>
      </c>
      <c r="B20" s="75">
        <v>6.13</v>
      </c>
      <c r="C20" s="75">
        <v>3.1</v>
      </c>
      <c r="D20" s="75">
        <v>3.32</v>
      </c>
      <c r="E20" s="75">
        <v>4.05</v>
      </c>
      <c r="F20" s="75">
        <v>4</v>
      </c>
      <c r="G20" s="75">
        <v>4.99</v>
      </c>
      <c r="H20" s="75">
        <v>8.56</v>
      </c>
      <c r="I20" s="75">
        <v>10.19</v>
      </c>
      <c r="J20" s="75">
        <v>9.25</v>
      </c>
    </row>
    <row r="21" spans="1:10" x14ac:dyDescent="0.3">
      <c r="A21" s="12" t="s">
        <v>130</v>
      </c>
      <c r="B21" s="75">
        <v>6.13</v>
      </c>
      <c r="C21" s="75">
        <v>3.07</v>
      </c>
      <c r="D21" s="75">
        <v>3.42</v>
      </c>
      <c r="E21" s="75">
        <v>3.92</v>
      </c>
      <c r="F21" s="75">
        <v>4.0199999999999996</v>
      </c>
      <c r="G21" s="75">
        <v>4.9000000000000004</v>
      </c>
      <c r="H21" s="75">
        <v>8.7200000000000006</v>
      </c>
      <c r="I21" s="75">
        <v>10.16</v>
      </c>
      <c r="J21" s="75">
        <v>9.3000000000000007</v>
      </c>
    </row>
    <row r="22" spans="1:10" x14ac:dyDescent="0.3">
      <c r="A22" s="12" t="s">
        <v>10</v>
      </c>
      <c r="B22" s="75">
        <v>6.21</v>
      </c>
      <c r="C22" s="75">
        <v>3.14</v>
      </c>
      <c r="D22" s="75">
        <v>3.53</v>
      </c>
      <c r="E22" s="75">
        <v>3.94</v>
      </c>
      <c r="F22" s="75">
        <v>4.3899999999999997</v>
      </c>
      <c r="G22" s="75">
        <v>4.88</v>
      </c>
      <c r="H22" s="75">
        <v>8.76</v>
      </c>
      <c r="I22" s="75">
        <v>10.26</v>
      </c>
      <c r="J22" s="75">
        <v>9.1999999999999993</v>
      </c>
    </row>
    <row r="23" spans="1:10" x14ac:dyDescent="0.3">
      <c r="A23" s="12" t="s">
        <v>17</v>
      </c>
      <c r="B23" s="75">
        <v>7.43</v>
      </c>
      <c r="C23" s="75">
        <v>3.92</v>
      </c>
      <c r="D23" s="75">
        <v>4.87</v>
      </c>
      <c r="E23" s="75">
        <v>5.25</v>
      </c>
      <c r="F23" s="75">
        <v>5.75</v>
      </c>
      <c r="G23" s="75">
        <v>6.19</v>
      </c>
      <c r="H23" s="75">
        <v>10.050000000000001</v>
      </c>
      <c r="I23" s="75">
        <v>11.7</v>
      </c>
      <c r="J23" s="75">
        <v>10.23</v>
      </c>
    </row>
    <row r="24" spans="1:10" x14ac:dyDescent="0.3">
      <c r="A24" s="12" t="s">
        <v>18</v>
      </c>
      <c r="B24" s="75">
        <v>7.96</v>
      </c>
      <c r="C24" s="75">
        <v>4.46</v>
      </c>
      <c r="D24" s="75">
        <v>5.33</v>
      </c>
      <c r="E24" s="75">
        <v>5.8</v>
      </c>
      <c r="F24" s="75">
        <v>6.3</v>
      </c>
      <c r="G24" s="75">
        <v>6.68</v>
      </c>
      <c r="H24" s="75">
        <v>10.62</v>
      </c>
      <c r="I24" s="75">
        <v>12.14</v>
      </c>
      <c r="J24" s="75">
        <v>10.88</v>
      </c>
    </row>
    <row r="25" spans="1:10" x14ac:dyDescent="0.3">
      <c r="A25" s="12" t="s">
        <v>19</v>
      </c>
      <c r="B25" s="75">
        <v>8.1999999999999993</v>
      </c>
      <c r="C25" s="75">
        <v>4.6399999999999997</v>
      </c>
      <c r="D25" s="75">
        <v>5.54</v>
      </c>
      <c r="E25" s="75">
        <v>6</v>
      </c>
      <c r="F25" s="75">
        <v>6.58</v>
      </c>
      <c r="G25" s="75">
        <v>6.91</v>
      </c>
      <c r="H25" s="75">
        <v>10.78</v>
      </c>
      <c r="I25" s="75">
        <v>12.37</v>
      </c>
      <c r="J25" s="75">
        <v>11.21</v>
      </c>
    </row>
    <row r="26" spans="1:10" x14ac:dyDescent="0.3">
      <c r="A26" s="12" t="s">
        <v>20</v>
      </c>
      <c r="B26" s="75">
        <v>8.44</v>
      </c>
      <c r="C26" s="75">
        <v>4.88</v>
      </c>
      <c r="D26" s="75">
        <v>5.71</v>
      </c>
      <c r="E26" s="75">
        <v>6.3</v>
      </c>
      <c r="F26" s="75">
        <v>6.77</v>
      </c>
      <c r="G26" s="75">
        <v>7.17</v>
      </c>
      <c r="H26" s="75">
        <v>10.9</v>
      </c>
      <c r="I26" s="75">
        <v>12.54</v>
      </c>
      <c r="J26" s="75">
        <v>11.75</v>
      </c>
    </row>
    <row r="27" spans="1:10" x14ac:dyDescent="0.3">
      <c r="A27" s="12" t="s">
        <v>21</v>
      </c>
      <c r="B27" s="75">
        <v>8.3699999999999992</v>
      </c>
      <c r="C27" s="75">
        <v>4.9400000000000004</v>
      </c>
      <c r="D27" s="75">
        <v>5.66</v>
      </c>
      <c r="E27" s="75">
        <v>6.21</v>
      </c>
      <c r="F27" s="75">
        <v>6.6</v>
      </c>
      <c r="G27" s="75">
        <v>7.02</v>
      </c>
      <c r="H27" s="75">
        <v>10.87</v>
      </c>
      <c r="I27" s="75">
        <v>12.42</v>
      </c>
      <c r="J27" s="75">
        <v>11.7</v>
      </c>
    </row>
    <row r="28" spans="1:10" x14ac:dyDescent="0.3">
      <c r="A28" s="12" t="s">
        <v>22</v>
      </c>
      <c r="B28" s="75">
        <v>8.18</v>
      </c>
      <c r="C28" s="75">
        <v>4.8499999999999996</v>
      </c>
      <c r="D28" s="75">
        <v>5.53</v>
      </c>
      <c r="E28" s="75">
        <v>5.91</v>
      </c>
      <c r="F28" s="75">
        <v>6.27</v>
      </c>
      <c r="G28" s="75">
        <v>6.96</v>
      </c>
      <c r="H28" s="75">
        <v>10.62</v>
      </c>
      <c r="I28" s="75">
        <v>12.22</v>
      </c>
      <c r="J28" s="75">
        <v>11.56</v>
      </c>
    </row>
    <row r="29" spans="1:10" x14ac:dyDescent="0.3">
      <c r="A29" s="12" t="s">
        <v>23</v>
      </c>
      <c r="B29" s="75">
        <v>8.1199999999999992</v>
      </c>
      <c r="C29" s="75">
        <v>4.82</v>
      </c>
      <c r="D29" s="75">
        <v>5.48</v>
      </c>
      <c r="E29" s="75">
        <v>5.82</v>
      </c>
      <c r="F29" s="75">
        <v>6.07</v>
      </c>
      <c r="G29" s="75">
        <v>6.92</v>
      </c>
      <c r="H29" s="75">
        <v>10.52</v>
      </c>
      <c r="I29" s="75">
        <v>12.18</v>
      </c>
      <c r="J29" s="75">
        <v>11.57</v>
      </c>
    </row>
    <row r="30" spans="1:10" x14ac:dyDescent="0.3">
      <c r="A30" s="12" t="s">
        <v>24</v>
      </c>
      <c r="B30" s="75">
        <v>8.14</v>
      </c>
      <c r="C30" s="75">
        <v>4.8600000000000003</v>
      </c>
      <c r="D30" s="75">
        <v>5.5</v>
      </c>
      <c r="E30" s="75">
        <v>5.8</v>
      </c>
      <c r="F30" s="75">
        <v>6.07</v>
      </c>
      <c r="G30" s="75">
        <v>6.93</v>
      </c>
      <c r="H30" s="75">
        <v>10.61</v>
      </c>
      <c r="I30" s="75">
        <v>12.22</v>
      </c>
      <c r="J30" s="75">
        <v>11.59</v>
      </c>
    </row>
    <row r="31" spans="1:10" x14ac:dyDescent="0.3">
      <c r="A31" s="12" t="s">
        <v>25</v>
      </c>
      <c r="B31" s="75">
        <v>8.3000000000000007</v>
      </c>
      <c r="C31" s="75">
        <v>4.91</v>
      </c>
      <c r="D31" s="75">
        <v>5.6</v>
      </c>
      <c r="E31" s="75">
        <v>5.9</v>
      </c>
      <c r="F31" s="75">
        <v>6.18</v>
      </c>
      <c r="G31" s="75">
        <v>7.14</v>
      </c>
      <c r="H31" s="75">
        <v>10.84</v>
      </c>
      <c r="I31" s="75">
        <v>12.51</v>
      </c>
      <c r="J31" s="75">
        <v>11.74</v>
      </c>
    </row>
    <row r="32" spans="1:10" x14ac:dyDescent="0.3">
      <c r="A32" s="12" t="s">
        <v>26</v>
      </c>
      <c r="B32" s="75">
        <v>8.5</v>
      </c>
      <c r="C32" s="75">
        <v>5.05</v>
      </c>
      <c r="D32" s="75">
        <v>5.74</v>
      </c>
      <c r="E32" s="75">
        <v>6.03</v>
      </c>
      <c r="F32" s="75">
        <v>6.42</v>
      </c>
      <c r="G32" s="75">
        <v>7.28</v>
      </c>
      <c r="H32" s="75">
        <v>11.04</v>
      </c>
      <c r="I32" s="75">
        <v>12.86</v>
      </c>
      <c r="J32" s="75">
        <v>11.92</v>
      </c>
    </row>
    <row r="33" spans="1:10" x14ac:dyDescent="0.3">
      <c r="A33" s="12" t="s">
        <v>27</v>
      </c>
      <c r="B33" s="75">
        <v>8.5500000000000007</v>
      </c>
      <c r="C33" s="75">
        <v>5.0999999999999996</v>
      </c>
      <c r="D33" s="75">
        <v>5.73</v>
      </c>
      <c r="E33" s="75">
        <v>6</v>
      </c>
      <c r="F33" s="75">
        <v>6.48</v>
      </c>
      <c r="G33" s="75">
        <v>7.32</v>
      </c>
      <c r="H33" s="75">
        <v>11.12</v>
      </c>
      <c r="I33" s="75">
        <v>12.96</v>
      </c>
      <c r="J33" s="75">
        <v>12.02</v>
      </c>
    </row>
    <row r="34" spans="1:10" x14ac:dyDescent="0.3">
      <c r="A34" s="12" t="s">
        <v>28</v>
      </c>
      <c r="B34" s="75">
        <v>8.58</v>
      </c>
      <c r="C34" s="75">
        <v>5.16</v>
      </c>
      <c r="D34" s="75">
        <v>5.79</v>
      </c>
      <c r="E34" s="75">
        <v>5.91</v>
      </c>
      <c r="F34" s="75">
        <v>6.49</v>
      </c>
      <c r="G34" s="75">
        <v>7.28</v>
      </c>
      <c r="H34" s="75">
        <v>11.18</v>
      </c>
      <c r="I34" s="75">
        <v>13</v>
      </c>
      <c r="J34" s="75">
        <v>12.1</v>
      </c>
    </row>
    <row r="35" spans="1:10" x14ac:dyDescent="0.3">
      <c r="A35" s="12" t="s">
        <v>29</v>
      </c>
      <c r="B35" s="75">
        <v>8.5500000000000007</v>
      </c>
      <c r="C35" s="75">
        <v>5.16</v>
      </c>
      <c r="D35" s="75">
        <v>5.76</v>
      </c>
      <c r="E35" s="75">
        <v>5.91</v>
      </c>
      <c r="F35" s="75">
        <v>6.46</v>
      </c>
      <c r="G35" s="75">
        <v>7.19</v>
      </c>
      <c r="H35" s="75">
        <v>11.14</v>
      </c>
      <c r="I35" s="75">
        <v>12.98</v>
      </c>
      <c r="J35" s="75">
        <v>12.12</v>
      </c>
    </row>
    <row r="36" spans="1:10" x14ac:dyDescent="0.3">
      <c r="A36" s="21" t="s">
        <v>30</v>
      </c>
      <c r="B36" s="76">
        <v>8.4700000000000006</v>
      </c>
      <c r="C36" s="76">
        <v>5.0999999999999996</v>
      </c>
      <c r="D36" s="76">
        <v>5.64</v>
      </c>
      <c r="E36" s="76">
        <v>5.82</v>
      </c>
      <c r="F36" s="76">
        <v>6.34</v>
      </c>
      <c r="G36" s="76">
        <v>7.09</v>
      </c>
      <c r="H36" s="76">
        <v>10.99</v>
      </c>
      <c r="I36" s="76">
        <v>12.92</v>
      </c>
      <c r="J36" s="76">
        <v>12.16</v>
      </c>
    </row>
    <row r="37" spans="1:10" x14ac:dyDescent="0.3">
      <c r="A37" s="20" t="s">
        <v>131</v>
      </c>
      <c r="B37" s="20"/>
      <c r="C37" s="20"/>
      <c r="D37" s="20"/>
      <c r="E37" s="20"/>
      <c r="F37" s="20"/>
      <c r="G37" s="20"/>
      <c r="H37" s="20"/>
      <c r="I37" s="20"/>
      <c r="J37" s="20"/>
    </row>
    <row r="38" spans="1:10" x14ac:dyDescent="0.3">
      <c r="A38" s="12" t="s">
        <v>117</v>
      </c>
      <c r="B38" s="77">
        <v>5.26</v>
      </c>
      <c r="C38" s="77">
        <v>2.76</v>
      </c>
      <c r="D38" s="77">
        <v>2.5299999999999998</v>
      </c>
      <c r="E38" s="77">
        <v>3.12</v>
      </c>
      <c r="F38" s="77">
        <v>3.21</v>
      </c>
      <c r="G38" s="77">
        <v>4.21</v>
      </c>
      <c r="H38" s="77">
        <v>7.21</v>
      </c>
      <c r="I38" s="77">
        <v>9.08</v>
      </c>
      <c r="J38" s="77">
        <v>8.3800000000000008</v>
      </c>
    </row>
    <row r="39" spans="1:10" x14ac:dyDescent="0.3">
      <c r="A39" s="12" t="s">
        <v>118</v>
      </c>
      <c r="B39" s="77">
        <v>5.16</v>
      </c>
      <c r="C39" s="77">
        <v>2.74</v>
      </c>
      <c r="D39" s="77">
        <v>2.44</v>
      </c>
      <c r="E39" s="77">
        <v>2.98</v>
      </c>
      <c r="F39" s="77">
        <v>3.14</v>
      </c>
      <c r="G39" s="77">
        <v>4.09</v>
      </c>
      <c r="H39" s="77">
        <v>7.09</v>
      </c>
      <c r="I39" s="77">
        <v>8.98</v>
      </c>
      <c r="J39" s="77">
        <v>8.23</v>
      </c>
    </row>
    <row r="40" spans="1:10" x14ac:dyDescent="0.3">
      <c r="A40" s="12" t="s">
        <v>119</v>
      </c>
      <c r="B40" s="77">
        <v>5.03</v>
      </c>
      <c r="C40" s="77">
        <v>2.69</v>
      </c>
      <c r="D40" s="77">
        <v>2.38</v>
      </c>
      <c r="E40" s="77">
        <v>2.89</v>
      </c>
      <c r="F40" s="77">
        <v>3.05</v>
      </c>
      <c r="G40" s="77">
        <v>3.91</v>
      </c>
      <c r="H40" s="77">
        <v>6.95</v>
      </c>
      <c r="I40" s="77">
        <v>8.7200000000000006</v>
      </c>
      <c r="J40" s="77">
        <v>8.11</v>
      </c>
    </row>
    <row r="41" spans="1:10" x14ac:dyDescent="0.3">
      <c r="A41" s="12" t="s">
        <v>120</v>
      </c>
      <c r="B41" s="77">
        <v>4.9000000000000004</v>
      </c>
      <c r="C41" s="77">
        <v>2.65</v>
      </c>
      <c r="D41" s="77">
        <v>2.33</v>
      </c>
      <c r="E41" s="77">
        <v>2.87</v>
      </c>
      <c r="F41" s="77">
        <v>2.9</v>
      </c>
      <c r="G41" s="77">
        <v>3.74</v>
      </c>
      <c r="H41" s="77">
        <v>6.78</v>
      </c>
      <c r="I41" s="77">
        <v>8.5399999999999991</v>
      </c>
      <c r="J41" s="77">
        <v>7.9</v>
      </c>
    </row>
    <row r="42" spans="1:10" x14ac:dyDescent="0.3">
      <c r="A42" s="12" t="s">
        <v>121</v>
      </c>
      <c r="B42" s="77">
        <v>4.88</v>
      </c>
      <c r="C42" s="77">
        <v>2.68</v>
      </c>
      <c r="D42" s="77">
        <v>2.41</v>
      </c>
      <c r="E42" s="77">
        <v>2.84</v>
      </c>
      <c r="F42" s="77">
        <v>2.93</v>
      </c>
      <c r="G42" s="77">
        <v>3.7</v>
      </c>
      <c r="H42" s="77">
        <v>6.64</v>
      </c>
      <c r="I42" s="77">
        <v>8.5500000000000007</v>
      </c>
      <c r="J42" s="77">
        <v>7.79</v>
      </c>
    </row>
    <row r="43" spans="1:10" x14ac:dyDescent="0.3">
      <c r="A43" s="12" t="s">
        <v>122</v>
      </c>
      <c r="B43" s="77">
        <v>4.97</v>
      </c>
      <c r="C43" s="77">
        <v>2.84</v>
      </c>
      <c r="D43" s="77">
        <v>2.58</v>
      </c>
      <c r="E43" s="77">
        <v>3.03</v>
      </c>
      <c r="F43" s="77">
        <v>2.95</v>
      </c>
      <c r="G43" s="77">
        <v>3.89</v>
      </c>
      <c r="H43" s="77">
        <v>6.65</v>
      </c>
      <c r="I43" s="77">
        <v>8.5399999999999991</v>
      </c>
      <c r="J43" s="77">
        <v>7.81</v>
      </c>
    </row>
    <row r="44" spans="1:10" x14ac:dyDescent="0.3">
      <c r="A44" s="12" t="s">
        <v>123</v>
      </c>
      <c r="B44" s="77">
        <v>4.97</v>
      </c>
      <c r="C44" s="77">
        <v>3.06</v>
      </c>
      <c r="D44" s="77">
        <v>2.73</v>
      </c>
      <c r="E44" s="77">
        <v>3.14</v>
      </c>
      <c r="F44" s="77">
        <v>2.88</v>
      </c>
      <c r="G44" s="77">
        <v>3.91</v>
      </c>
      <c r="H44" s="77">
        <v>6.59</v>
      </c>
      <c r="I44" s="77">
        <v>8.41</v>
      </c>
      <c r="J44" s="77">
        <v>7.65</v>
      </c>
    </row>
    <row r="45" spans="1:10" x14ac:dyDescent="0.3">
      <c r="A45" s="12" t="s">
        <v>124</v>
      </c>
      <c r="B45" s="77">
        <v>4.97</v>
      </c>
      <c r="C45" s="77">
        <v>3.1</v>
      </c>
      <c r="D45" s="77">
        <v>2.76</v>
      </c>
      <c r="E45" s="77">
        <v>3.13</v>
      </c>
      <c r="F45" s="77">
        <v>2.98</v>
      </c>
      <c r="G45" s="77">
        <v>3.89</v>
      </c>
      <c r="H45" s="77">
        <v>6.59</v>
      </c>
      <c r="I45" s="77">
        <v>8.3699999999999992</v>
      </c>
      <c r="J45" s="77">
        <v>7.59</v>
      </c>
    </row>
    <row r="46" spans="1:10" x14ac:dyDescent="0.3">
      <c r="A46" s="12" t="s">
        <v>125</v>
      </c>
      <c r="B46" s="77">
        <v>5.04</v>
      </c>
      <c r="C46" s="77">
        <v>3.07</v>
      </c>
      <c r="D46" s="77">
        <v>2.78</v>
      </c>
      <c r="E46" s="77">
        <v>3.18</v>
      </c>
      <c r="F46" s="77">
        <v>3.01</v>
      </c>
      <c r="G46" s="77">
        <v>4.04</v>
      </c>
      <c r="H46" s="77">
        <v>6.62</v>
      </c>
      <c r="I46" s="77">
        <v>8.52</v>
      </c>
      <c r="J46" s="77">
        <v>7.71</v>
      </c>
    </row>
    <row r="47" spans="1:10" x14ac:dyDescent="0.3">
      <c r="A47" s="12" t="s">
        <v>126</v>
      </c>
      <c r="B47" s="77">
        <v>4.9400000000000004</v>
      </c>
      <c r="C47" s="77">
        <v>2.98</v>
      </c>
      <c r="D47" s="77">
        <v>2.67</v>
      </c>
      <c r="E47" s="77">
        <v>3.11</v>
      </c>
      <c r="F47" s="77">
        <v>2.96</v>
      </c>
      <c r="G47" s="77">
        <v>3.94</v>
      </c>
      <c r="H47" s="77">
        <v>6.58</v>
      </c>
      <c r="I47" s="77">
        <v>8.31</v>
      </c>
      <c r="J47" s="77">
        <v>7.62</v>
      </c>
    </row>
    <row r="48" spans="1:10" x14ac:dyDescent="0.3">
      <c r="A48" s="12" t="s">
        <v>127</v>
      </c>
      <c r="B48" s="77">
        <v>4.92</v>
      </c>
      <c r="C48" s="77">
        <v>2.87</v>
      </c>
      <c r="D48" s="77">
        <v>2.59</v>
      </c>
      <c r="E48" s="77">
        <v>3.17</v>
      </c>
      <c r="F48" s="77">
        <v>2.95</v>
      </c>
      <c r="G48" s="77">
        <v>3.85</v>
      </c>
      <c r="H48" s="77">
        <v>6.76</v>
      </c>
      <c r="I48" s="77">
        <v>8.26</v>
      </c>
      <c r="J48" s="77">
        <v>7.55</v>
      </c>
    </row>
    <row r="49" spans="1:10" x14ac:dyDescent="0.3">
      <c r="A49" s="12" t="s">
        <v>128</v>
      </c>
      <c r="B49" s="77">
        <v>4.92</v>
      </c>
      <c r="C49" s="77">
        <v>2.83</v>
      </c>
      <c r="D49" s="77">
        <v>2.63</v>
      </c>
      <c r="E49" s="77">
        <v>3.2</v>
      </c>
      <c r="F49" s="77">
        <v>2.93</v>
      </c>
      <c r="G49" s="77">
        <v>3.96</v>
      </c>
      <c r="H49" s="77">
        <v>6.69</v>
      </c>
      <c r="I49" s="77">
        <v>8.19</v>
      </c>
      <c r="J49" s="77">
        <v>7.57</v>
      </c>
    </row>
    <row r="50" spans="1:10" x14ac:dyDescent="0.3">
      <c r="A50" s="12" t="s">
        <v>129</v>
      </c>
      <c r="B50" s="77">
        <v>4.9800000000000004</v>
      </c>
      <c r="C50" s="77">
        <v>2.84</v>
      </c>
      <c r="D50" s="77">
        <v>2.68</v>
      </c>
      <c r="E50" s="77">
        <v>3.33</v>
      </c>
      <c r="F50" s="77">
        <v>2.9</v>
      </c>
      <c r="G50" s="77">
        <v>4.1500000000000004</v>
      </c>
      <c r="H50" s="77">
        <v>6.67</v>
      </c>
      <c r="I50" s="77">
        <v>8.2899999999999991</v>
      </c>
      <c r="J50" s="77">
        <v>7.67</v>
      </c>
    </row>
    <row r="51" spans="1:10" x14ac:dyDescent="0.3">
      <c r="A51" s="12" t="s">
        <v>130</v>
      </c>
      <c r="B51" s="77">
        <v>5.05</v>
      </c>
      <c r="C51" s="77">
        <v>2.83</v>
      </c>
      <c r="D51" s="77">
        <v>2.8</v>
      </c>
      <c r="E51" s="77">
        <v>3.21</v>
      </c>
      <c r="F51" s="77">
        <v>3.04</v>
      </c>
      <c r="G51" s="77">
        <v>4.07</v>
      </c>
      <c r="H51" s="77">
        <v>6.94</v>
      </c>
      <c r="I51" s="77">
        <v>8.4499999999999993</v>
      </c>
      <c r="J51" s="77">
        <v>7.7</v>
      </c>
    </row>
    <row r="52" spans="1:10" x14ac:dyDescent="0.3">
      <c r="A52" s="12" t="s">
        <v>10</v>
      </c>
      <c r="B52" s="77">
        <v>5.19</v>
      </c>
      <c r="C52" s="77">
        <v>2.91</v>
      </c>
      <c r="D52" s="77">
        <v>2.94</v>
      </c>
      <c r="E52" s="77">
        <v>3.27</v>
      </c>
      <c r="F52" s="77">
        <v>3.5</v>
      </c>
      <c r="G52" s="77">
        <v>4.09</v>
      </c>
      <c r="H52" s="77">
        <v>7.12</v>
      </c>
      <c r="I52" s="77">
        <v>8.6999999999999993</v>
      </c>
      <c r="J52" s="77">
        <v>7.68</v>
      </c>
    </row>
    <row r="53" spans="1:10" x14ac:dyDescent="0.3">
      <c r="A53" s="12" t="s">
        <v>17</v>
      </c>
      <c r="B53" s="77">
        <v>6.57</v>
      </c>
      <c r="C53" s="77">
        <v>3.71</v>
      </c>
      <c r="D53" s="77">
        <v>4.3499999999999996</v>
      </c>
      <c r="E53" s="77">
        <v>4.67</v>
      </c>
      <c r="F53" s="77">
        <v>4.95</v>
      </c>
      <c r="G53" s="77">
        <v>5.49</v>
      </c>
      <c r="H53" s="77">
        <v>8.7100000000000009</v>
      </c>
      <c r="I53" s="77">
        <v>10.37</v>
      </c>
      <c r="J53" s="77">
        <v>8.9600000000000009</v>
      </c>
    </row>
    <row r="54" spans="1:10" x14ac:dyDescent="0.3">
      <c r="A54" s="12" t="s">
        <v>18</v>
      </c>
      <c r="B54" s="77">
        <v>7.2</v>
      </c>
      <c r="C54" s="77">
        <v>4.2699999999999996</v>
      </c>
      <c r="D54" s="77">
        <v>4.8499999999999996</v>
      </c>
      <c r="E54" s="77">
        <v>5.27</v>
      </c>
      <c r="F54" s="77">
        <v>5.6</v>
      </c>
      <c r="G54" s="77">
        <v>6.04</v>
      </c>
      <c r="H54" s="77">
        <v>9.56</v>
      </c>
      <c r="I54" s="77">
        <v>10.93</v>
      </c>
      <c r="J54" s="77">
        <v>9.77</v>
      </c>
    </row>
    <row r="55" spans="1:10" x14ac:dyDescent="0.3">
      <c r="A55" s="12" t="s">
        <v>19</v>
      </c>
      <c r="B55" s="77">
        <v>7.4</v>
      </c>
      <c r="C55" s="77">
        <v>4.45</v>
      </c>
      <c r="D55" s="77">
        <v>5.08</v>
      </c>
      <c r="E55" s="77">
        <v>5.46</v>
      </c>
      <c r="F55" s="77">
        <v>5.86</v>
      </c>
      <c r="G55" s="77">
        <v>6.27</v>
      </c>
      <c r="H55" s="77">
        <v>9.6</v>
      </c>
      <c r="I55" s="77">
        <v>11.18</v>
      </c>
      <c r="J55" s="77">
        <v>9.93</v>
      </c>
    </row>
    <row r="56" spans="1:10" x14ac:dyDescent="0.3">
      <c r="A56" s="12" t="s">
        <v>20</v>
      </c>
      <c r="B56" s="77">
        <v>7.65</v>
      </c>
      <c r="C56" s="77">
        <v>4.6900000000000004</v>
      </c>
      <c r="D56" s="77">
        <v>5.22</v>
      </c>
      <c r="E56" s="77">
        <v>5.75</v>
      </c>
      <c r="F56" s="77">
        <v>6.08</v>
      </c>
      <c r="G56" s="77">
        <v>6.53</v>
      </c>
      <c r="H56" s="77">
        <v>9.76</v>
      </c>
      <c r="I56" s="77">
        <v>11.34</v>
      </c>
      <c r="J56" s="77">
        <v>10.47</v>
      </c>
    </row>
    <row r="57" spans="1:10" x14ac:dyDescent="0.3">
      <c r="A57" s="12" t="s">
        <v>21</v>
      </c>
      <c r="B57" s="77">
        <v>7.6</v>
      </c>
      <c r="C57" s="77">
        <v>4.75</v>
      </c>
      <c r="D57" s="77">
        <v>5.18</v>
      </c>
      <c r="E57" s="77">
        <v>5.68</v>
      </c>
      <c r="F57" s="77">
        <v>5.91</v>
      </c>
      <c r="G57" s="77">
        <v>6.41</v>
      </c>
      <c r="H57" s="77">
        <v>9.7899999999999991</v>
      </c>
      <c r="I57" s="77">
        <v>11.25</v>
      </c>
      <c r="J57" s="77">
        <v>10.46</v>
      </c>
    </row>
    <row r="58" spans="1:10" x14ac:dyDescent="0.3">
      <c r="A58" s="12" t="s">
        <v>22</v>
      </c>
      <c r="B58" s="77">
        <v>7.43</v>
      </c>
      <c r="C58" s="77">
        <v>4.66</v>
      </c>
      <c r="D58" s="77">
        <v>5.09</v>
      </c>
      <c r="E58" s="77">
        <v>5.38</v>
      </c>
      <c r="F58" s="77">
        <v>5.55</v>
      </c>
      <c r="G58" s="77">
        <v>6.35</v>
      </c>
      <c r="H58" s="77">
        <v>9.57</v>
      </c>
      <c r="I58" s="77">
        <v>11.08</v>
      </c>
      <c r="J58" s="77">
        <v>10.35</v>
      </c>
    </row>
    <row r="59" spans="1:10" x14ac:dyDescent="0.3">
      <c r="A59" s="12" t="s">
        <v>23</v>
      </c>
      <c r="B59" s="77">
        <v>7.35</v>
      </c>
      <c r="C59" s="77">
        <v>4.62</v>
      </c>
      <c r="D59" s="77">
        <v>5.03</v>
      </c>
      <c r="E59" s="77">
        <v>5.28</v>
      </c>
      <c r="F59" s="77">
        <v>5.35</v>
      </c>
      <c r="G59" s="77">
        <v>6.29</v>
      </c>
      <c r="H59" s="77">
        <v>9.4600000000000009</v>
      </c>
      <c r="I59" s="77">
        <v>11.03</v>
      </c>
      <c r="J59" s="77">
        <v>10.33</v>
      </c>
    </row>
    <row r="60" spans="1:10" x14ac:dyDescent="0.3">
      <c r="A60" s="12" t="s">
        <v>24</v>
      </c>
      <c r="B60" s="77">
        <v>7.38</v>
      </c>
      <c r="C60" s="77">
        <v>4.6500000000000004</v>
      </c>
      <c r="D60" s="77">
        <v>5.05</v>
      </c>
      <c r="E60" s="77">
        <v>5.27</v>
      </c>
      <c r="F60" s="77">
        <v>5.36</v>
      </c>
      <c r="G60" s="77">
        <v>6.3</v>
      </c>
      <c r="H60" s="77">
        <v>9.57</v>
      </c>
      <c r="I60" s="77">
        <v>11.06</v>
      </c>
      <c r="J60" s="77">
        <v>10.33</v>
      </c>
    </row>
    <row r="61" spans="1:10" x14ac:dyDescent="0.3">
      <c r="A61" s="12" t="s">
        <v>25</v>
      </c>
      <c r="B61" s="77">
        <v>7.57</v>
      </c>
      <c r="C61" s="77">
        <v>4.71</v>
      </c>
      <c r="D61" s="77">
        <v>5.18</v>
      </c>
      <c r="E61" s="77">
        <v>5.39</v>
      </c>
      <c r="F61" s="77">
        <v>5.5</v>
      </c>
      <c r="G61" s="77">
        <v>6.53</v>
      </c>
      <c r="H61" s="77">
        <v>9.83</v>
      </c>
      <c r="I61" s="77">
        <v>11.39</v>
      </c>
      <c r="J61" s="77">
        <v>10.55</v>
      </c>
    </row>
    <row r="62" spans="1:10" x14ac:dyDescent="0.3">
      <c r="A62" s="12" t="s">
        <v>26</v>
      </c>
      <c r="B62" s="77">
        <v>7.81</v>
      </c>
      <c r="C62" s="77">
        <v>4.87</v>
      </c>
      <c r="D62" s="77">
        <v>5.35</v>
      </c>
      <c r="E62" s="77">
        <v>5.55</v>
      </c>
      <c r="F62" s="77">
        <v>5.77</v>
      </c>
      <c r="G62" s="77">
        <v>6.71</v>
      </c>
      <c r="H62" s="77">
        <v>10.07</v>
      </c>
      <c r="I62" s="77">
        <v>11.83</v>
      </c>
      <c r="J62" s="77">
        <v>10.81</v>
      </c>
    </row>
    <row r="63" spans="1:10" x14ac:dyDescent="0.3">
      <c r="A63" s="12" t="s">
        <v>27</v>
      </c>
      <c r="B63" s="77">
        <v>7.9</v>
      </c>
      <c r="C63" s="77">
        <v>4.91</v>
      </c>
      <c r="D63" s="77">
        <v>5.36</v>
      </c>
      <c r="E63" s="77">
        <v>5.55</v>
      </c>
      <c r="F63" s="77">
        <v>5.88</v>
      </c>
      <c r="G63" s="77">
        <v>6.77</v>
      </c>
      <c r="H63" s="77">
        <v>10.220000000000001</v>
      </c>
      <c r="I63" s="77">
        <v>12</v>
      </c>
      <c r="J63" s="77">
        <v>10.97</v>
      </c>
    </row>
    <row r="64" spans="1:10" x14ac:dyDescent="0.3">
      <c r="A64" s="12" t="s">
        <v>28</v>
      </c>
      <c r="B64" s="77">
        <v>7.98</v>
      </c>
      <c r="C64" s="77">
        <v>4.9800000000000004</v>
      </c>
      <c r="D64" s="77">
        <v>5.44</v>
      </c>
      <c r="E64" s="77">
        <v>5.52</v>
      </c>
      <c r="F64" s="77">
        <v>5.94</v>
      </c>
      <c r="G64" s="77">
        <v>6.76</v>
      </c>
      <c r="H64" s="77">
        <v>10.34</v>
      </c>
      <c r="I64" s="77">
        <v>12.12</v>
      </c>
      <c r="J64" s="77">
        <v>11.16</v>
      </c>
    </row>
    <row r="65" spans="1:10" x14ac:dyDescent="0.3">
      <c r="A65" s="12" t="s">
        <v>29</v>
      </c>
      <c r="B65" s="77">
        <v>8</v>
      </c>
      <c r="C65" s="77">
        <v>4.99</v>
      </c>
      <c r="D65" s="77">
        <v>5.44</v>
      </c>
      <c r="E65" s="77">
        <v>5.55</v>
      </c>
      <c r="F65" s="77">
        <v>5.94</v>
      </c>
      <c r="G65" s="77">
        <v>6.71</v>
      </c>
      <c r="H65" s="77">
        <v>10.37</v>
      </c>
      <c r="I65" s="77">
        <v>12.15</v>
      </c>
      <c r="J65" s="77">
        <v>11.28</v>
      </c>
    </row>
    <row r="66" spans="1:10" x14ac:dyDescent="0.3">
      <c r="A66" s="21" t="s">
        <v>30</v>
      </c>
      <c r="B66" s="78">
        <v>7.92</v>
      </c>
      <c r="C66" s="78">
        <v>4.9400000000000004</v>
      </c>
      <c r="D66" s="78">
        <v>5.32</v>
      </c>
      <c r="E66" s="78">
        <v>5.45</v>
      </c>
      <c r="F66" s="78">
        <v>5.81</v>
      </c>
      <c r="G66" s="78">
        <v>6.6</v>
      </c>
      <c r="H66" s="78">
        <v>10.210000000000001</v>
      </c>
      <c r="I66" s="78">
        <v>12.11</v>
      </c>
      <c r="J66" s="78">
        <v>11.33</v>
      </c>
    </row>
    <row r="67" spans="1:10" x14ac:dyDescent="0.3">
      <c r="A67" s="20" t="s">
        <v>132</v>
      </c>
      <c r="B67" s="20"/>
      <c r="C67" s="20"/>
      <c r="D67" s="20"/>
      <c r="E67" s="20"/>
      <c r="F67" s="20"/>
      <c r="G67" s="20"/>
      <c r="H67" s="20"/>
      <c r="I67" s="20"/>
      <c r="J67" s="20"/>
    </row>
    <row r="68" spans="1:10" x14ac:dyDescent="0.3">
      <c r="A68" s="12" t="s">
        <v>117</v>
      </c>
      <c r="B68" s="79">
        <v>21632</v>
      </c>
      <c r="C68" s="79">
        <v>1840</v>
      </c>
      <c r="D68" s="79">
        <v>1992</v>
      </c>
      <c r="E68" s="79">
        <v>2229</v>
      </c>
      <c r="F68" s="79">
        <v>1971</v>
      </c>
      <c r="G68" s="79">
        <v>2767</v>
      </c>
      <c r="H68" s="79">
        <v>2717</v>
      </c>
      <c r="I68" s="79">
        <v>4599</v>
      </c>
      <c r="J68" s="79">
        <v>3517</v>
      </c>
    </row>
    <row r="69" spans="1:10" x14ac:dyDescent="0.3">
      <c r="A69" s="12" t="s">
        <v>118</v>
      </c>
      <c r="B69" s="79">
        <v>15352</v>
      </c>
      <c r="C69" s="79">
        <v>1433</v>
      </c>
      <c r="D69" s="79">
        <v>1501</v>
      </c>
      <c r="E69" s="79">
        <v>1553</v>
      </c>
      <c r="F69" s="79">
        <v>1635</v>
      </c>
      <c r="G69" s="79">
        <v>1919</v>
      </c>
      <c r="H69" s="79">
        <v>1766</v>
      </c>
      <c r="I69" s="79">
        <v>3113</v>
      </c>
      <c r="J69" s="79">
        <v>2432</v>
      </c>
    </row>
    <row r="70" spans="1:10" x14ac:dyDescent="0.3">
      <c r="A70" s="12" t="s">
        <v>119</v>
      </c>
      <c r="B70" s="79">
        <v>16682</v>
      </c>
      <c r="C70" s="79">
        <v>1577</v>
      </c>
      <c r="D70" s="79">
        <v>1609</v>
      </c>
      <c r="E70" s="79">
        <v>1680</v>
      </c>
      <c r="F70" s="79">
        <v>1785</v>
      </c>
      <c r="G70" s="79">
        <v>2044</v>
      </c>
      <c r="H70" s="79">
        <v>2000</v>
      </c>
      <c r="I70" s="79">
        <v>3286</v>
      </c>
      <c r="J70" s="79">
        <v>2701</v>
      </c>
    </row>
    <row r="71" spans="1:10" x14ac:dyDescent="0.3">
      <c r="A71" s="12" t="s">
        <v>120</v>
      </c>
      <c r="B71" s="79">
        <v>16396</v>
      </c>
      <c r="C71" s="79">
        <v>1581</v>
      </c>
      <c r="D71" s="79">
        <v>1469</v>
      </c>
      <c r="E71" s="79">
        <v>1735</v>
      </c>
      <c r="F71" s="79">
        <v>1666</v>
      </c>
      <c r="G71" s="79">
        <v>2146</v>
      </c>
      <c r="H71" s="79">
        <v>1854</v>
      </c>
      <c r="I71" s="79">
        <v>3431</v>
      </c>
      <c r="J71" s="79">
        <v>2514</v>
      </c>
    </row>
    <row r="72" spans="1:10" x14ac:dyDescent="0.3">
      <c r="A72" s="12" t="s">
        <v>121</v>
      </c>
      <c r="B72" s="79">
        <v>18122</v>
      </c>
      <c r="C72" s="79">
        <v>1612</v>
      </c>
      <c r="D72" s="79">
        <v>1645</v>
      </c>
      <c r="E72" s="79">
        <v>1861</v>
      </c>
      <c r="F72" s="79">
        <v>1856</v>
      </c>
      <c r="G72" s="79">
        <v>2408</v>
      </c>
      <c r="H72" s="79">
        <v>2161</v>
      </c>
      <c r="I72" s="79">
        <v>3803</v>
      </c>
      <c r="J72" s="79">
        <v>2776</v>
      </c>
    </row>
    <row r="73" spans="1:10" x14ac:dyDescent="0.3">
      <c r="A73" s="12" t="s">
        <v>122</v>
      </c>
      <c r="B73" s="79">
        <v>18297</v>
      </c>
      <c r="C73" s="79">
        <v>1874</v>
      </c>
      <c r="D73" s="79">
        <v>1681</v>
      </c>
      <c r="E73" s="79">
        <v>1931</v>
      </c>
      <c r="F73" s="79">
        <v>1752</v>
      </c>
      <c r="G73" s="79">
        <v>2448</v>
      </c>
      <c r="H73" s="79">
        <v>2163</v>
      </c>
      <c r="I73" s="79">
        <v>3507</v>
      </c>
      <c r="J73" s="79">
        <v>2941</v>
      </c>
    </row>
    <row r="74" spans="1:10" x14ac:dyDescent="0.3">
      <c r="A74" s="12" t="s">
        <v>123</v>
      </c>
      <c r="B74" s="79">
        <v>17837</v>
      </c>
      <c r="C74" s="79">
        <v>1988</v>
      </c>
      <c r="D74" s="79">
        <v>1744</v>
      </c>
      <c r="E74" s="79">
        <v>1950</v>
      </c>
      <c r="F74" s="79">
        <v>1586</v>
      </c>
      <c r="G74" s="79">
        <v>2233</v>
      </c>
      <c r="H74" s="79">
        <v>2227</v>
      </c>
      <c r="I74" s="79">
        <v>3604</v>
      </c>
      <c r="J74" s="79">
        <v>2505</v>
      </c>
    </row>
    <row r="75" spans="1:10" x14ac:dyDescent="0.3">
      <c r="A75" s="12" t="s">
        <v>124</v>
      </c>
      <c r="B75" s="79">
        <v>14570</v>
      </c>
      <c r="C75" s="79">
        <v>1383</v>
      </c>
      <c r="D75" s="79">
        <v>1461</v>
      </c>
      <c r="E75" s="79">
        <v>1561</v>
      </c>
      <c r="F75" s="79">
        <v>1321</v>
      </c>
      <c r="G75" s="79">
        <v>1823</v>
      </c>
      <c r="H75" s="79">
        <v>1885</v>
      </c>
      <c r="I75" s="79">
        <v>2894</v>
      </c>
      <c r="J75" s="79">
        <v>2242</v>
      </c>
    </row>
    <row r="76" spans="1:10" x14ac:dyDescent="0.3">
      <c r="A76" s="12" t="s">
        <v>125</v>
      </c>
      <c r="B76" s="79">
        <v>25335</v>
      </c>
      <c r="C76" s="79">
        <v>2062</v>
      </c>
      <c r="D76" s="79">
        <v>2288</v>
      </c>
      <c r="E76" s="79">
        <v>2589</v>
      </c>
      <c r="F76" s="79">
        <v>2398</v>
      </c>
      <c r="G76" s="79">
        <v>3370</v>
      </c>
      <c r="H76" s="79">
        <v>3238</v>
      </c>
      <c r="I76" s="79">
        <v>5054</v>
      </c>
      <c r="J76" s="79">
        <v>4336</v>
      </c>
    </row>
    <row r="77" spans="1:10" x14ac:dyDescent="0.3">
      <c r="A77" s="12" t="s">
        <v>126</v>
      </c>
      <c r="B77" s="79">
        <v>18698</v>
      </c>
      <c r="C77" s="79">
        <v>1596</v>
      </c>
      <c r="D77" s="79">
        <v>1688</v>
      </c>
      <c r="E77" s="79">
        <v>1918</v>
      </c>
      <c r="F77" s="79">
        <v>1802</v>
      </c>
      <c r="G77" s="79">
        <v>2339</v>
      </c>
      <c r="H77" s="79">
        <v>2565</v>
      </c>
      <c r="I77" s="79">
        <v>3839</v>
      </c>
      <c r="J77" s="79">
        <v>2951</v>
      </c>
    </row>
    <row r="78" spans="1:10" x14ac:dyDescent="0.3">
      <c r="A78" s="12" t="s">
        <v>127</v>
      </c>
      <c r="B78" s="79">
        <v>18143</v>
      </c>
      <c r="C78" s="79">
        <v>1489</v>
      </c>
      <c r="D78" s="79">
        <v>1539</v>
      </c>
      <c r="E78" s="79">
        <v>1917</v>
      </c>
      <c r="F78" s="79">
        <v>1772</v>
      </c>
      <c r="G78" s="79">
        <v>2213</v>
      </c>
      <c r="H78" s="79">
        <v>2550</v>
      </c>
      <c r="I78" s="79">
        <v>3798</v>
      </c>
      <c r="J78" s="79">
        <v>2865</v>
      </c>
    </row>
    <row r="79" spans="1:10" x14ac:dyDescent="0.3">
      <c r="A79" s="12" t="s">
        <v>128</v>
      </c>
      <c r="B79" s="79">
        <v>12922</v>
      </c>
      <c r="C79" s="79">
        <v>1001</v>
      </c>
      <c r="D79" s="79">
        <v>1028</v>
      </c>
      <c r="E79" s="79">
        <v>1218</v>
      </c>
      <c r="F79" s="79">
        <v>1091</v>
      </c>
      <c r="G79" s="79">
        <v>1884</v>
      </c>
      <c r="H79" s="79">
        <v>1622</v>
      </c>
      <c r="I79" s="79">
        <v>3077</v>
      </c>
      <c r="J79" s="79">
        <v>2001</v>
      </c>
    </row>
    <row r="80" spans="1:10" x14ac:dyDescent="0.3">
      <c r="A80" s="12" t="s">
        <v>129</v>
      </c>
      <c r="B80" s="79">
        <v>18766</v>
      </c>
      <c r="C80" s="79">
        <v>1783</v>
      </c>
      <c r="D80" s="79">
        <v>1523</v>
      </c>
      <c r="E80" s="79">
        <v>2137</v>
      </c>
      <c r="F80" s="79">
        <v>1728</v>
      </c>
      <c r="G80" s="79">
        <v>2768</v>
      </c>
      <c r="H80" s="79">
        <v>2036</v>
      </c>
      <c r="I80" s="79">
        <v>3761</v>
      </c>
      <c r="J80" s="79">
        <v>3030</v>
      </c>
    </row>
    <row r="81" spans="1:10" x14ac:dyDescent="0.3">
      <c r="A81" s="12" t="s">
        <v>130</v>
      </c>
      <c r="B81" s="79">
        <v>14498</v>
      </c>
      <c r="C81" s="79">
        <v>1369</v>
      </c>
      <c r="D81" s="79">
        <v>1301</v>
      </c>
      <c r="E81" s="79">
        <v>1400</v>
      </c>
      <c r="F81" s="79">
        <v>1396</v>
      </c>
      <c r="G81" s="79">
        <v>1933</v>
      </c>
      <c r="H81" s="79">
        <v>1944</v>
      </c>
      <c r="I81" s="79">
        <v>2771</v>
      </c>
      <c r="J81" s="79">
        <v>2384</v>
      </c>
    </row>
    <row r="82" spans="1:10" x14ac:dyDescent="0.3">
      <c r="A82" s="12" t="s">
        <v>10</v>
      </c>
      <c r="B82" s="79">
        <v>13885</v>
      </c>
      <c r="C82" s="79">
        <v>1388</v>
      </c>
      <c r="D82" s="79">
        <v>1302</v>
      </c>
      <c r="E82" s="79">
        <v>1448</v>
      </c>
      <c r="F82" s="79">
        <v>2134</v>
      </c>
      <c r="G82" s="79">
        <v>1676</v>
      </c>
      <c r="H82" s="79">
        <v>1837</v>
      </c>
      <c r="I82" s="79">
        <v>2638</v>
      </c>
      <c r="J82" s="79">
        <v>1462</v>
      </c>
    </row>
    <row r="83" spans="1:10" x14ac:dyDescent="0.3">
      <c r="A83" s="12" t="s">
        <v>17</v>
      </c>
      <c r="B83" s="79">
        <v>29275</v>
      </c>
      <c r="C83" s="79">
        <v>2533</v>
      </c>
      <c r="D83" s="79">
        <v>3171</v>
      </c>
      <c r="E83" s="79">
        <v>3208</v>
      </c>
      <c r="F83" s="79">
        <v>4168</v>
      </c>
      <c r="G83" s="79">
        <v>3836</v>
      </c>
      <c r="H83" s="79">
        <v>3754</v>
      </c>
      <c r="I83" s="79">
        <v>5225</v>
      </c>
      <c r="J83" s="79">
        <v>3380</v>
      </c>
    </row>
    <row r="84" spans="1:10" x14ac:dyDescent="0.3">
      <c r="A84" s="12" t="s">
        <v>18</v>
      </c>
      <c r="B84" s="79">
        <v>19504</v>
      </c>
      <c r="C84" s="79">
        <v>1649</v>
      </c>
      <c r="D84" s="79">
        <v>1702</v>
      </c>
      <c r="E84" s="79">
        <v>2236</v>
      </c>
      <c r="F84" s="79">
        <v>2716</v>
      </c>
      <c r="G84" s="79">
        <v>2456</v>
      </c>
      <c r="H84" s="79">
        <v>2573</v>
      </c>
      <c r="I84" s="79">
        <v>3381</v>
      </c>
      <c r="J84" s="79">
        <v>2791</v>
      </c>
    </row>
    <row r="85" spans="1:10" x14ac:dyDescent="0.3">
      <c r="A85" s="12" t="s">
        <v>19</v>
      </c>
      <c r="B85" s="79">
        <v>21755</v>
      </c>
      <c r="C85" s="79">
        <v>1938</v>
      </c>
      <c r="D85" s="79">
        <v>2133</v>
      </c>
      <c r="E85" s="79">
        <v>2311</v>
      </c>
      <c r="F85" s="79">
        <v>2890</v>
      </c>
      <c r="G85" s="79">
        <v>2795</v>
      </c>
      <c r="H85" s="79">
        <v>2664</v>
      </c>
      <c r="I85" s="79">
        <v>4064</v>
      </c>
      <c r="J85" s="79">
        <v>2960</v>
      </c>
    </row>
    <row r="86" spans="1:10" x14ac:dyDescent="0.3">
      <c r="A86" s="12" t="s">
        <v>20</v>
      </c>
      <c r="B86" s="79">
        <v>22529</v>
      </c>
      <c r="C86" s="79">
        <v>1993</v>
      </c>
      <c r="D86" s="79">
        <v>2072</v>
      </c>
      <c r="E86" s="79">
        <v>2384</v>
      </c>
      <c r="F86" s="79">
        <v>2805</v>
      </c>
      <c r="G86" s="79">
        <v>2761</v>
      </c>
      <c r="H86" s="79">
        <v>2822</v>
      </c>
      <c r="I86" s="79">
        <v>4008</v>
      </c>
      <c r="J86" s="79">
        <v>3684</v>
      </c>
    </row>
    <row r="87" spans="1:10" x14ac:dyDescent="0.3">
      <c r="A87" s="12" t="s">
        <v>21</v>
      </c>
      <c r="B87" s="79">
        <v>16605</v>
      </c>
      <c r="C87" s="79">
        <v>1596</v>
      </c>
      <c r="D87" s="79">
        <v>1522</v>
      </c>
      <c r="E87" s="79">
        <v>1694</v>
      </c>
      <c r="F87" s="79">
        <v>1973</v>
      </c>
      <c r="G87" s="79">
        <v>1992</v>
      </c>
      <c r="H87" s="79">
        <v>2274</v>
      </c>
      <c r="I87" s="79">
        <v>3059</v>
      </c>
      <c r="J87" s="79">
        <v>2495</v>
      </c>
    </row>
    <row r="88" spans="1:10" x14ac:dyDescent="0.3">
      <c r="A88" s="12" t="s">
        <v>22</v>
      </c>
      <c r="B88" s="79">
        <v>24012</v>
      </c>
      <c r="C88" s="79">
        <v>2161</v>
      </c>
      <c r="D88" s="79">
        <v>2232</v>
      </c>
      <c r="E88" s="79">
        <v>2424</v>
      </c>
      <c r="F88" s="79">
        <v>2815</v>
      </c>
      <c r="G88" s="79">
        <v>3200</v>
      </c>
      <c r="H88" s="79">
        <v>2963</v>
      </c>
      <c r="I88" s="79">
        <v>4618</v>
      </c>
      <c r="J88" s="79">
        <v>3599</v>
      </c>
    </row>
    <row r="89" spans="1:10" x14ac:dyDescent="0.3">
      <c r="A89" s="12" t="s">
        <v>23</v>
      </c>
      <c r="B89" s="79">
        <v>20689</v>
      </c>
      <c r="C89" s="79">
        <v>2050</v>
      </c>
      <c r="D89" s="79">
        <v>2014</v>
      </c>
      <c r="E89" s="79">
        <v>2112</v>
      </c>
      <c r="F89" s="79">
        <v>2401</v>
      </c>
      <c r="G89" s="79">
        <v>2640</v>
      </c>
      <c r="H89" s="79">
        <v>2628</v>
      </c>
      <c r="I89" s="79">
        <v>3899</v>
      </c>
      <c r="J89" s="79">
        <v>2945</v>
      </c>
    </row>
    <row r="90" spans="1:10" x14ac:dyDescent="0.3">
      <c r="A90" s="12" t="s">
        <v>24</v>
      </c>
      <c r="B90" s="79">
        <v>16515</v>
      </c>
      <c r="C90" s="79">
        <v>1490</v>
      </c>
      <c r="D90" s="79">
        <v>1533</v>
      </c>
      <c r="E90" s="79">
        <v>1583</v>
      </c>
      <c r="F90" s="79">
        <v>2019</v>
      </c>
      <c r="G90" s="79">
        <v>2018</v>
      </c>
      <c r="H90" s="79">
        <v>2330</v>
      </c>
      <c r="I90" s="79">
        <v>3161</v>
      </c>
      <c r="J90" s="79">
        <v>2381</v>
      </c>
    </row>
    <row r="91" spans="1:10" x14ac:dyDescent="0.3">
      <c r="A91" s="12" t="s">
        <v>25</v>
      </c>
      <c r="B91" s="79">
        <v>14789</v>
      </c>
      <c r="C91" s="79">
        <v>1090</v>
      </c>
      <c r="D91" s="79">
        <v>1247</v>
      </c>
      <c r="E91" s="79">
        <v>1453</v>
      </c>
      <c r="F91" s="79">
        <v>1662</v>
      </c>
      <c r="G91" s="79">
        <v>1956</v>
      </c>
      <c r="H91" s="79">
        <v>2058</v>
      </c>
      <c r="I91" s="79">
        <v>3168</v>
      </c>
      <c r="J91" s="79">
        <v>2155</v>
      </c>
    </row>
    <row r="92" spans="1:10" x14ac:dyDescent="0.3">
      <c r="A92" s="12" t="s">
        <v>26</v>
      </c>
      <c r="B92" s="79">
        <v>18638</v>
      </c>
      <c r="C92" s="79">
        <v>1716</v>
      </c>
      <c r="D92" s="79">
        <v>1688</v>
      </c>
      <c r="E92" s="79">
        <v>1967</v>
      </c>
      <c r="F92" s="79">
        <v>2177</v>
      </c>
      <c r="G92" s="79">
        <v>2361</v>
      </c>
      <c r="H92" s="79">
        <v>2441</v>
      </c>
      <c r="I92" s="79">
        <v>3559</v>
      </c>
      <c r="J92" s="79">
        <v>2729</v>
      </c>
    </row>
    <row r="93" spans="1:10" x14ac:dyDescent="0.3">
      <c r="A93" s="12" t="s">
        <v>27</v>
      </c>
      <c r="B93" s="79">
        <v>13370</v>
      </c>
      <c r="C93" s="79">
        <v>1410</v>
      </c>
      <c r="D93" s="79">
        <v>1173</v>
      </c>
      <c r="E93" s="79">
        <v>1325</v>
      </c>
      <c r="F93" s="79">
        <v>1715</v>
      </c>
      <c r="G93" s="79">
        <v>1616</v>
      </c>
      <c r="H93" s="79">
        <v>1677</v>
      </c>
      <c r="I93" s="79">
        <v>2588</v>
      </c>
      <c r="J93" s="79">
        <v>1866</v>
      </c>
    </row>
    <row r="94" spans="1:10" x14ac:dyDescent="0.3">
      <c r="A94" s="12" t="s">
        <v>28</v>
      </c>
      <c r="B94" s="79">
        <v>13631</v>
      </c>
      <c r="C94" s="79">
        <v>1371</v>
      </c>
      <c r="D94" s="79">
        <v>1362</v>
      </c>
      <c r="E94" s="79">
        <v>1284</v>
      </c>
      <c r="F94" s="79">
        <v>1840</v>
      </c>
      <c r="G94" s="79">
        <v>1552</v>
      </c>
      <c r="H94" s="79">
        <v>1692</v>
      </c>
      <c r="I94" s="79">
        <v>2544</v>
      </c>
      <c r="J94" s="79">
        <v>1986</v>
      </c>
    </row>
    <row r="95" spans="1:10" x14ac:dyDescent="0.3">
      <c r="A95" s="12" t="s">
        <v>29</v>
      </c>
      <c r="B95" s="79">
        <v>13975</v>
      </c>
      <c r="C95" s="79">
        <v>1390</v>
      </c>
      <c r="D95" s="79">
        <v>1274</v>
      </c>
      <c r="E95" s="79">
        <v>1389</v>
      </c>
      <c r="F95" s="79">
        <v>1767</v>
      </c>
      <c r="G95" s="79">
        <v>1613</v>
      </c>
      <c r="H95" s="79">
        <v>1708</v>
      </c>
      <c r="I95" s="79">
        <v>2617</v>
      </c>
      <c r="J95" s="79">
        <v>2217</v>
      </c>
    </row>
    <row r="96" spans="1:10" x14ac:dyDescent="0.3">
      <c r="A96" s="21" t="s">
        <v>30</v>
      </c>
      <c r="B96" s="80">
        <v>15776</v>
      </c>
      <c r="C96" s="80">
        <v>1401</v>
      </c>
      <c r="D96" s="80">
        <v>1310</v>
      </c>
      <c r="E96" s="80">
        <v>1493</v>
      </c>
      <c r="F96" s="80">
        <v>1768</v>
      </c>
      <c r="G96" s="80">
        <v>1873</v>
      </c>
      <c r="H96" s="80">
        <v>1977</v>
      </c>
      <c r="I96" s="80">
        <v>3237</v>
      </c>
      <c r="J96" s="80">
        <v>2717</v>
      </c>
    </row>
    <row r="97" spans="1:10" x14ac:dyDescent="0.3">
      <c r="A97" s="20" t="s">
        <v>133</v>
      </c>
      <c r="B97" s="20"/>
      <c r="C97" s="20"/>
      <c r="D97" s="20"/>
      <c r="E97" s="20"/>
      <c r="F97" s="20"/>
      <c r="G97" s="20"/>
      <c r="H97" s="20"/>
      <c r="I97" s="20"/>
      <c r="J97" s="20"/>
    </row>
    <row r="98" spans="1:10" x14ac:dyDescent="0.3">
      <c r="A98" s="12" t="s">
        <v>117</v>
      </c>
      <c r="B98" s="81">
        <v>20313</v>
      </c>
      <c r="C98" s="81">
        <v>1812</v>
      </c>
      <c r="D98" s="81">
        <v>1889</v>
      </c>
      <c r="E98" s="81">
        <v>2031</v>
      </c>
      <c r="F98" s="81">
        <v>2621</v>
      </c>
      <c r="G98" s="81">
        <v>2394</v>
      </c>
      <c r="H98" s="81">
        <v>2762</v>
      </c>
      <c r="I98" s="81">
        <v>3641</v>
      </c>
      <c r="J98" s="81">
        <v>3163</v>
      </c>
    </row>
    <row r="99" spans="1:10" x14ac:dyDescent="0.3">
      <c r="A99" s="12" t="s">
        <v>118</v>
      </c>
      <c r="B99" s="81">
        <v>20131</v>
      </c>
      <c r="C99" s="81">
        <v>1770</v>
      </c>
      <c r="D99" s="81">
        <v>1890</v>
      </c>
      <c r="E99" s="81">
        <v>2139</v>
      </c>
      <c r="F99" s="81">
        <v>2457</v>
      </c>
      <c r="G99" s="81">
        <v>2360</v>
      </c>
      <c r="H99" s="81">
        <v>2706</v>
      </c>
      <c r="I99" s="81">
        <v>3573</v>
      </c>
      <c r="J99" s="81">
        <v>3236</v>
      </c>
    </row>
    <row r="100" spans="1:10" x14ac:dyDescent="0.3">
      <c r="A100" s="12" t="s">
        <v>119</v>
      </c>
      <c r="B100" s="81">
        <v>22284</v>
      </c>
      <c r="C100" s="81">
        <v>1871</v>
      </c>
      <c r="D100" s="81">
        <v>2022</v>
      </c>
      <c r="E100" s="81">
        <v>2050</v>
      </c>
      <c r="F100" s="81">
        <v>2705</v>
      </c>
      <c r="G100" s="81">
        <v>2665</v>
      </c>
      <c r="H100" s="81">
        <v>3010</v>
      </c>
      <c r="I100" s="81">
        <v>4374</v>
      </c>
      <c r="J100" s="81">
        <v>3587</v>
      </c>
    </row>
    <row r="101" spans="1:10" x14ac:dyDescent="0.3">
      <c r="A101" s="12" t="s">
        <v>120</v>
      </c>
      <c r="B101" s="81">
        <v>21148</v>
      </c>
      <c r="C101" s="81">
        <v>1793</v>
      </c>
      <c r="D101" s="81">
        <v>1770</v>
      </c>
      <c r="E101" s="81">
        <v>2003</v>
      </c>
      <c r="F101" s="81">
        <v>2362</v>
      </c>
      <c r="G101" s="81">
        <v>2586</v>
      </c>
      <c r="H101" s="81">
        <v>2918</v>
      </c>
      <c r="I101" s="81">
        <v>4190</v>
      </c>
      <c r="J101" s="81">
        <v>3526</v>
      </c>
    </row>
    <row r="102" spans="1:10" x14ac:dyDescent="0.3">
      <c r="A102" s="12" t="s">
        <v>121</v>
      </c>
      <c r="B102" s="81">
        <v>20747</v>
      </c>
      <c r="C102" s="81">
        <v>1558</v>
      </c>
      <c r="D102" s="81">
        <v>1732</v>
      </c>
      <c r="E102" s="81">
        <v>2016</v>
      </c>
      <c r="F102" s="81">
        <v>2189</v>
      </c>
      <c r="G102" s="81">
        <v>2446</v>
      </c>
      <c r="H102" s="81">
        <v>2991</v>
      </c>
      <c r="I102" s="81">
        <v>4307</v>
      </c>
      <c r="J102" s="81">
        <v>3508</v>
      </c>
    </row>
    <row r="103" spans="1:10" x14ac:dyDescent="0.3">
      <c r="A103" s="12" t="s">
        <v>122</v>
      </c>
      <c r="B103" s="81">
        <v>20139</v>
      </c>
      <c r="C103" s="81">
        <v>1495</v>
      </c>
      <c r="D103" s="81">
        <v>1757</v>
      </c>
      <c r="E103" s="81">
        <v>1824</v>
      </c>
      <c r="F103" s="81">
        <v>2206</v>
      </c>
      <c r="G103" s="81">
        <v>2323</v>
      </c>
      <c r="H103" s="81">
        <v>2885</v>
      </c>
      <c r="I103" s="81">
        <v>4238</v>
      </c>
      <c r="J103" s="81">
        <v>3411</v>
      </c>
    </row>
    <row r="104" spans="1:10" x14ac:dyDescent="0.3">
      <c r="A104" s="12" t="s">
        <v>123</v>
      </c>
      <c r="B104" s="81">
        <v>18012</v>
      </c>
      <c r="C104" s="81">
        <v>1374</v>
      </c>
      <c r="D104" s="81">
        <v>1531</v>
      </c>
      <c r="E104" s="81">
        <v>1710</v>
      </c>
      <c r="F104" s="81">
        <v>2047</v>
      </c>
      <c r="G104" s="81">
        <v>2074</v>
      </c>
      <c r="H104" s="81">
        <v>2586</v>
      </c>
      <c r="I104" s="81">
        <v>3671</v>
      </c>
      <c r="J104" s="81">
        <v>3019</v>
      </c>
    </row>
    <row r="105" spans="1:10" x14ac:dyDescent="0.3">
      <c r="A105" s="12" t="s">
        <v>124</v>
      </c>
      <c r="B105" s="81">
        <v>17444</v>
      </c>
      <c r="C105" s="81">
        <v>1552</v>
      </c>
      <c r="D105" s="81">
        <v>1609</v>
      </c>
      <c r="E105" s="81">
        <v>1776</v>
      </c>
      <c r="F105" s="81">
        <v>1885</v>
      </c>
      <c r="G105" s="81">
        <v>1969</v>
      </c>
      <c r="H105" s="81">
        <v>2468</v>
      </c>
      <c r="I105" s="81">
        <v>3220</v>
      </c>
      <c r="J105" s="81">
        <v>2965</v>
      </c>
    </row>
    <row r="106" spans="1:10" x14ac:dyDescent="0.3">
      <c r="A106" s="12" t="s">
        <v>125</v>
      </c>
      <c r="B106" s="81">
        <v>26614</v>
      </c>
      <c r="C106" s="81">
        <v>2524</v>
      </c>
      <c r="D106" s="81">
        <v>2502</v>
      </c>
      <c r="E106" s="81">
        <v>2733</v>
      </c>
      <c r="F106" s="81">
        <v>3170</v>
      </c>
      <c r="G106" s="81">
        <v>3132</v>
      </c>
      <c r="H106" s="81">
        <v>3691</v>
      </c>
      <c r="I106" s="81">
        <v>4668</v>
      </c>
      <c r="J106" s="81">
        <v>4194</v>
      </c>
    </row>
    <row r="107" spans="1:10" x14ac:dyDescent="0.3">
      <c r="A107" s="12" t="s">
        <v>126</v>
      </c>
      <c r="B107" s="81">
        <v>21609</v>
      </c>
      <c r="C107" s="81">
        <v>2056</v>
      </c>
      <c r="D107" s="81">
        <v>2023</v>
      </c>
      <c r="E107" s="81">
        <v>2139</v>
      </c>
      <c r="F107" s="81">
        <v>2502</v>
      </c>
      <c r="G107" s="81">
        <v>2583</v>
      </c>
      <c r="H107" s="81">
        <v>2691</v>
      </c>
      <c r="I107" s="81">
        <v>3980</v>
      </c>
      <c r="J107" s="81">
        <v>3635</v>
      </c>
    </row>
    <row r="108" spans="1:10" x14ac:dyDescent="0.3">
      <c r="A108" s="12" t="s">
        <v>127</v>
      </c>
      <c r="B108" s="81">
        <v>19231</v>
      </c>
      <c r="C108" s="81">
        <v>1746</v>
      </c>
      <c r="D108" s="81">
        <v>1784</v>
      </c>
      <c r="E108" s="81">
        <v>1858</v>
      </c>
      <c r="F108" s="81">
        <v>2156</v>
      </c>
      <c r="G108" s="81">
        <v>2282</v>
      </c>
      <c r="H108" s="81">
        <v>2460</v>
      </c>
      <c r="I108" s="81">
        <v>3675</v>
      </c>
      <c r="J108" s="81">
        <v>3270</v>
      </c>
    </row>
    <row r="109" spans="1:10" x14ac:dyDescent="0.3">
      <c r="A109" s="12" t="s">
        <v>128</v>
      </c>
      <c r="B109" s="81">
        <v>13834</v>
      </c>
      <c r="C109" s="81">
        <v>1151</v>
      </c>
      <c r="D109" s="81">
        <v>1030</v>
      </c>
      <c r="E109" s="81">
        <v>1324</v>
      </c>
      <c r="F109" s="81">
        <v>1419</v>
      </c>
      <c r="G109" s="81">
        <v>1657</v>
      </c>
      <c r="H109" s="81">
        <v>1908</v>
      </c>
      <c r="I109" s="81">
        <v>3032</v>
      </c>
      <c r="J109" s="81">
        <v>2313</v>
      </c>
    </row>
    <row r="110" spans="1:10" x14ac:dyDescent="0.3">
      <c r="A110" s="12" t="s">
        <v>129</v>
      </c>
      <c r="B110" s="81">
        <v>19287</v>
      </c>
      <c r="C110" s="81">
        <v>1910</v>
      </c>
      <c r="D110" s="81">
        <v>1773</v>
      </c>
      <c r="E110" s="81">
        <v>2084</v>
      </c>
      <c r="F110" s="81">
        <v>2180</v>
      </c>
      <c r="G110" s="81">
        <v>2240</v>
      </c>
      <c r="H110" s="81">
        <v>2528</v>
      </c>
      <c r="I110" s="81">
        <v>3616</v>
      </c>
      <c r="J110" s="81">
        <v>2956</v>
      </c>
    </row>
    <row r="111" spans="1:10" x14ac:dyDescent="0.3">
      <c r="A111" s="12" t="s">
        <v>130</v>
      </c>
      <c r="B111" s="81">
        <v>19022</v>
      </c>
      <c r="C111" s="81">
        <v>1710</v>
      </c>
      <c r="D111" s="81">
        <v>1519</v>
      </c>
      <c r="E111" s="81">
        <v>1935</v>
      </c>
      <c r="F111" s="81">
        <v>2258</v>
      </c>
      <c r="G111" s="81">
        <v>2253</v>
      </c>
      <c r="H111" s="81">
        <v>2721</v>
      </c>
      <c r="I111" s="81">
        <v>3714</v>
      </c>
      <c r="J111" s="81">
        <v>2912</v>
      </c>
    </row>
    <row r="112" spans="1:10" x14ac:dyDescent="0.3">
      <c r="A112" s="12" t="s">
        <v>10</v>
      </c>
      <c r="B112" s="81">
        <v>14204</v>
      </c>
      <c r="C112" s="81">
        <v>1267</v>
      </c>
      <c r="D112" s="81">
        <v>1282</v>
      </c>
      <c r="E112" s="81">
        <v>1472</v>
      </c>
      <c r="F112" s="81">
        <v>1693</v>
      </c>
      <c r="G112" s="81">
        <v>1712</v>
      </c>
      <c r="H112" s="81">
        <v>2034</v>
      </c>
      <c r="I112" s="81">
        <v>2618</v>
      </c>
      <c r="J112" s="81">
        <v>2126</v>
      </c>
    </row>
    <row r="113" spans="1:10" x14ac:dyDescent="0.3">
      <c r="A113" s="12" t="s">
        <v>17</v>
      </c>
      <c r="B113" s="81">
        <v>7397</v>
      </c>
      <c r="C113" s="81">
        <v>639</v>
      </c>
      <c r="D113" s="81">
        <v>619</v>
      </c>
      <c r="E113" s="81">
        <v>661</v>
      </c>
      <c r="F113" s="81">
        <v>764</v>
      </c>
      <c r="G113" s="81">
        <v>918</v>
      </c>
      <c r="H113" s="81">
        <v>1087</v>
      </c>
      <c r="I113" s="81">
        <v>1542</v>
      </c>
      <c r="J113" s="81">
        <v>1167</v>
      </c>
    </row>
    <row r="114" spans="1:10" x14ac:dyDescent="0.3">
      <c r="A114" s="12" t="s">
        <v>18</v>
      </c>
      <c r="B114" s="81">
        <v>11860</v>
      </c>
      <c r="C114" s="81">
        <v>1131</v>
      </c>
      <c r="D114" s="81">
        <v>1095</v>
      </c>
      <c r="E114" s="81">
        <v>1212</v>
      </c>
      <c r="F114" s="81">
        <v>1364</v>
      </c>
      <c r="G114" s="81">
        <v>1549</v>
      </c>
      <c r="H114" s="81">
        <v>1634</v>
      </c>
      <c r="I114" s="81">
        <v>2294</v>
      </c>
      <c r="J114" s="81">
        <v>1581</v>
      </c>
    </row>
    <row r="115" spans="1:10" x14ac:dyDescent="0.3">
      <c r="A115" s="12" t="s">
        <v>19</v>
      </c>
      <c r="B115" s="81">
        <v>16956</v>
      </c>
      <c r="C115" s="81">
        <v>1551</v>
      </c>
      <c r="D115" s="81">
        <v>1743</v>
      </c>
      <c r="E115" s="81">
        <v>1828</v>
      </c>
      <c r="F115" s="81">
        <v>2137</v>
      </c>
      <c r="G115" s="81">
        <v>2130</v>
      </c>
      <c r="H115" s="81">
        <v>2250</v>
      </c>
      <c r="I115" s="81">
        <v>3254</v>
      </c>
      <c r="J115" s="81">
        <v>2063</v>
      </c>
    </row>
    <row r="116" spans="1:10" x14ac:dyDescent="0.3">
      <c r="A116" s="12" t="s">
        <v>20</v>
      </c>
      <c r="B116" s="81">
        <v>18391</v>
      </c>
      <c r="C116" s="81">
        <v>1595</v>
      </c>
      <c r="D116" s="81">
        <v>1714</v>
      </c>
      <c r="E116" s="81">
        <v>1844</v>
      </c>
      <c r="F116" s="81">
        <v>2383</v>
      </c>
      <c r="G116" s="81">
        <v>2333</v>
      </c>
      <c r="H116" s="81">
        <v>2460</v>
      </c>
      <c r="I116" s="81">
        <v>3726</v>
      </c>
      <c r="J116" s="81">
        <v>2336</v>
      </c>
    </row>
    <row r="117" spans="1:10" x14ac:dyDescent="0.3">
      <c r="A117" s="12" t="s">
        <v>21</v>
      </c>
      <c r="B117" s="81">
        <v>17350</v>
      </c>
      <c r="C117" s="81">
        <v>1522</v>
      </c>
      <c r="D117" s="81">
        <v>1584</v>
      </c>
      <c r="E117" s="81">
        <v>1895</v>
      </c>
      <c r="F117" s="81">
        <v>2310</v>
      </c>
      <c r="G117" s="81">
        <v>2278</v>
      </c>
      <c r="H117" s="81">
        <v>2273</v>
      </c>
      <c r="I117" s="81">
        <v>3119</v>
      </c>
      <c r="J117" s="81">
        <v>2369</v>
      </c>
    </row>
    <row r="118" spans="1:10" x14ac:dyDescent="0.3">
      <c r="A118" s="12" t="s">
        <v>22</v>
      </c>
      <c r="B118" s="81">
        <v>28652</v>
      </c>
      <c r="C118" s="81">
        <v>2621</v>
      </c>
      <c r="D118" s="81">
        <v>2691</v>
      </c>
      <c r="E118" s="81">
        <v>3212</v>
      </c>
      <c r="F118" s="81">
        <v>3816</v>
      </c>
      <c r="G118" s="81">
        <v>3389</v>
      </c>
      <c r="H118" s="81">
        <v>3710</v>
      </c>
      <c r="I118" s="81">
        <v>5260</v>
      </c>
      <c r="J118" s="81">
        <v>3953</v>
      </c>
    </row>
    <row r="119" spans="1:10" x14ac:dyDescent="0.3">
      <c r="A119" s="12" t="s">
        <v>23</v>
      </c>
      <c r="B119" s="81">
        <v>20489</v>
      </c>
      <c r="C119" s="81">
        <v>2074</v>
      </c>
      <c r="D119" s="81">
        <v>2012</v>
      </c>
      <c r="E119" s="81">
        <v>2278</v>
      </c>
      <c r="F119" s="81">
        <v>2820</v>
      </c>
      <c r="G119" s="81">
        <v>2241</v>
      </c>
      <c r="H119" s="81">
        <v>2651</v>
      </c>
      <c r="I119" s="81">
        <v>3615</v>
      </c>
      <c r="J119" s="81">
        <v>2798</v>
      </c>
    </row>
    <row r="120" spans="1:10" x14ac:dyDescent="0.3">
      <c r="A120" s="12" t="s">
        <v>24</v>
      </c>
      <c r="B120" s="81">
        <v>16047</v>
      </c>
      <c r="C120" s="81">
        <v>1473</v>
      </c>
      <c r="D120" s="81">
        <v>1511</v>
      </c>
      <c r="E120" s="81">
        <v>1705</v>
      </c>
      <c r="F120" s="81">
        <v>2165</v>
      </c>
      <c r="G120" s="81">
        <v>1947</v>
      </c>
      <c r="H120" s="81">
        <v>2067</v>
      </c>
      <c r="I120" s="81">
        <v>2869</v>
      </c>
      <c r="J120" s="81">
        <v>2310</v>
      </c>
    </row>
    <row r="121" spans="1:10" x14ac:dyDescent="0.3">
      <c r="A121" s="12" t="s">
        <v>25</v>
      </c>
      <c r="B121" s="81">
        <v>10269</v>
      </c>
      <c r="C121" s="81">
        <v>978</v>
      </c>
      <c r="D121" s="81">
        <v>998</v>
      </c>
      <c r="E121" s="81">
        <v>1152</v>
      </c>
      <c r="F121" s="81">
        <v>1308</v>
      </c>
      <c r="G121" s="81">
        <v>1155</v>
      </c>
      <c r="H121" s="81">
        <v>1254</v>
      </c>
      <c r="I121" s="81">
        <v>1965</v>
      </c>
      <c r="J121" s="81">
        <v>1459</v>
      </c>
    </row>
    <row r="122" spans="1:10" x14ac:dyDescent="0.3">
      <c r="A122" s="12" t="s">
        <v>26</v>
      </c>
      <c r="B122" s="81">
        <v>13409</v>
      </c>
      <c r="C122" s="81">
        <v>1291</v>
      </c>
      <c r="D122" s="81">
        <v>1213</v>
      </c>
      <c r="E122" s="81">
        <v>1555</v>
      </c>
      <c r="F122" s="81">
        <v>1640</v>
      </c>
      <c r="G122" s="81">
        <v>1775</v>
      </c>
      <c r="H122" s="81">
        <v>1723</v>
      </c>
      <c r="I122" s="81">
        <v>2280</v>
      </c>
      <c r="J122" s="81">
        <v>1932</v>
      </c>
    </row>
    <row r="123" spans="1:10" x14ac:dyDescent="0.3">
      <c r="A123" s="12" t="s">
        <v>27</v>
      </c>
      <c r="B123" s="81">
        <v>12228</v>
      </c>
      <c r="C123" s="81">
        <v>1275</v>
      </c>
      <c r="D123" s="81">
        <v>1265</v>
      </c>
      <c r="E123" s="81">
        <v>1449</v>
      </c>
      <c r="F123" s="81">
        <v>1569</v>
      </c>
      <c r="G123" s="81">
        <v>1585</v>
      </c>
      <c r="H123" s="81">
        <v>1432</v>
      </c>
      <c r="I123" s="81">
        <v>2071</v>
      </c>
      <c r="J123" s="81">
        <v>1582</v>
      </c>
    </row>
    <row r="124" spans="1:10" x14ac:dyDescent="0.3">
      <c r="A124" s="12" t="s">
        <v>28</v>
      </c>
      <c r="B124" s="81">
        <v>12982</v>
      </c>
      <c r="C124" s="81">
        <v>1158</v>
      </c>
      <c r="D124" s="81">
        <v>1247</v>
      </c>
      <c r="E124" s="81">
        <v>1506</v>
      </c>
      <c r="F124" s="81">
        <v>1767</v>
      </c>
      <c r="G124" s="81">
        <v>1697</v>
      </c>
      <c r="H124" s="81">
        <v>1574</v>
      </c>
      <c r="I124" s="81">
        <v>2336</v>
      </c>
      <c r="J124" s="81">
        <v>1697</v>
      </c>
    </row>
    <row r="125" spans="1:10" x14ac:dyDescent="0.3">
      <c r="A125" s="12" t="s">
        <v>29</v>
      </c>
      <c r="B125" s="81">
        <v>13654</v>
      </c>
      <c r="C125" s="81">
        <v>1164</v>
      </c>
      <c r="D125" s="81">
        <v>1280</v>
      </c>
      <c r="E125" s="81">
        <v>1368</v>
      </c>
      <c r="F125" s="81">
        <v>1780</v>
      </c>
      <c r="G125" s="81">
        <v>1846</v>
      </c>
      <c r="H125" s="81">
        <v>1766</v>
      </c>
      <c r="I125" s="81">
        <v>2539</v>
      </c>
      <c r="J125" s="81">
        <v>1911</v>
      </c>
    </row>
    <row r="126" spans="1:10" x14ac:dyDescent="0.3">
      <c r="A126" s="21" t="s">
        <v>30</v>
      </c>
      <c r="B126" s="82">
        <v>16435</v>
      </c>
      <c r="C126" s="82">
        <v>1268</v>
      </c>
      <c r="D126" s="82">
        <v>1584</v>
      </c>
      <c r="E126" s="82">
        <v>1651</v>
      </c>
      <c r="F126" s="82">
        <v>2045</v>
      </c>
      <c r="G126" s="82">
        <v>2045</v>
      </c>
      <c r="H126" s="82">
        <v>2248</v>
      </c>
      <c r="I126" s="82">
        <v>3250</v>
      </c>
      <c r="J126" s="82">
        <v>2344</v>
      </c>
    </row>
    <row r="127" spans="1:10" x14ac:dyDescent="0.3">
      <c r="A127" s="20" t="s">
        <v>134</v>
      </c>
      <c r="B127" s="20"/>
      <c r="C127" s="20"/>
      <c r="D127" s="20"/>
      <c r="E127" s="20"/>
      <c r="F127" s="20"/>
      <c r="G127" s="20"/>
      <c r="H127" s="20"/>
      <c r="I127" s="20"/>
      <c r="J127" s="20"/>
    </row>
    <row r="128" spans="1:10" x14ac:dyDescent="0.3">
      <c r="A128" s="12" t="s">
        <v>117</v>
      </c>
      <c r="B128" s="83">
        <v>1319</v>
      </c>
      <c r="C128" s="83">
        <v>28</v>
      </c>
      <c r="D128" s="83">
        <v>103</v>
      </c>
      <c r="E128" s="83">
        <v>198</v>
      </c>
      <c r="F128" s="83">
        <v>-650</v>
      </c>
      <c r="G128" s="83">
        <v>373</v>
      </c>
      <c r="H128" s="83">
        <v>-45</v>
      </c>
      <c r="I128" s="83">
        <v>958</v>
      </c>
      <c r="J128" s="83">
        <v>354</v>
      </c>
    </row>
    <row r="129" spans="1:10" x14ac:dyDescent="0.3">
      <c r="A129" s="12" t="s">
        <v>118</v>
      </c>
      <c r="B129" s="83">
        <v>-4779</v>
      </c>
      <c r="C129" s="83">
        <v>-337</v>
      </c>
      <c r="D129" s="83">
        <v>-389</v>
      </c>
      <c r="E129" s="83">
        <v>-586</v>
      </c>
      <c r="F129" s="83">
        <v>-822</v>
      </c>
      <c r="G129" s="83">
        <v>-441</v>
      </c>
      <c r="H129" s="83">
        <v>-940</v>
      </c>
      <c r="I129" s="83">
        <v>-460</v>
      </c>
      <c r="J129" s="83">
        <v>-804</v>
      </c>
    </row>
    <row r="130" spans="1:10" x14ac:dyDescent="0.3">
      <c r="A130" s="12" t="s">
        <v>119</v>
      </c>
      <c r="B130" s="83">
        <v>-5602</v>
      </c>
      <c r="C130" s="83">
        <v>-294</v>
      </c>
      <c r="D130" s="83">
        <v>-413</v>
      </c>
      <c r="E130" s="83">
        <v>-370</v>
      </c>
      <c r="F130" s="83">
        <v>-920</v>
      </c>
      <c r="G130" s="83">
        <v>-621</v>
      </c>
      <c r="H130" s="83">
        <v>-1010</v>
      </c>
      <c r="I130" s="83">
        <v>-1088</v>
      </c>
      <c r="J130" s="83">
        <v>-886</v>
      </c>
    </row>
    <row r="131" spans="1:10" x14ac:dyDescent="0.3">
      <c r="A131" s="12" t="s">
        <v>120</v>
      </c>
      <c r="B131" s="83">
        <v>-4752</v>
      </c>
      <c r="C131" s="83">
        <v>-212</v>
      </c>
      <c r="D131" s="83">
        <v>-301</v>
      </c>
      <c r="E131" s="83">
        <v>-268</v>
      </c>
      <c r="F131" s="83">
        <v>-696</v>
      </c>
      <c r="G131" s="83">
        <v>-440</v>
      </c>
      <c r="H131" s="83">
        <v>-1064</v>
      </c>
      <c r="I131" s="83">
        <v>-759</v>
      </c>
      <c r="J131" s="83">
        <v>-1012</v>
      </c>
    </row>
    <row r="132" spans="1:10" x14ac:dyDescent="0.3">
      <c r="A132" s="12" t="s">
        <v>121</v>
      </c>
      <c r="B132" s="83">
        <v>-2625</v>
      </c>
      <c r="C132" s="83">
        <v>54</v>
      </c>
      <c r="D132" s="83">
        <v>-87</v>
      </c>
      <c r="E132" s="83">
        <v>-155</v>
      </c>
      <c r="F132" s="83">
        <v>-333</v>
      </c>
      <c r="G132" s="83">
        <v>-38</v>
      </c>
      <c r="H132" s="83">
        <v>-830</v>
      </c>
      <c r="I132" s="83">
        <v>-504</v>
      </c>
      <c r="J132" s="83">
        <v>-732</v>
      </c>
    </row>
    <row r="133" spans="1:10" x14ac:dyDescent="0.3">
      <c r="A133" s="12" t="s">
        <v>122</v>
      </c>
      <c r="B133" s="83">
        <v>-1842</v>
      </c>
      <c r="C133" s="83">
        <v>379</v>
      </c>
      <c r="D133" s="83">
        <v>-76</v>
      </c>
      <c r="E133" s="83">
        <v>107</v>
      </c>
      <c r="F133" s="83">
        <v>-454</v>
      </c>
      <c r="G133" s="83">
        <v>125</v>
      </c>
      <c r="H133" s="83">
        <v>-722</v>
      </c>
      <c r="I133" s="83">
        <v>-731</v>
      </c>
      <c r="J133" s="83">
        <v>-470</v>
      </c>
    </row>
    <row r="134" spans="1:10" x14ac:dyDescent="0.3">
      <c r="A134" s="12" t="s">
        <v>123</v>
      </c>
      <c r="B134" s="83">
        <v>-175</v>
      </c>
      <c r="C134" s="83">
        <v>614</v>
      </c>
      <c r="D134" s="83">
        <v>213</v>
      </c>
      <c r="E134" s="83">
        <v>240</v>
      </c>
      <c r="F134" s="83">
        <v>-461</v>
      </c>
      <c r="G134" s="83">
        <v>159</v>
      </c>
      <c r="H134" s="83">
        <v>-359</v>
      </c>
      <c r="I134" s="83">
        <v>-67</v>
      </c>
      <c r="J134" s="83">
        <v>-514</v>
      </c>
    </row>
    <row r="135" spans="1:10" x14ac:dyDescent="0.3">
      <c r="A135" s="12" t="s">
        <v>124</v>
      </c>
      <c r="B135" s="83">
        <v>-2874</v>
      </c>
      <c r="C135" s="83">
        <v>-169</v>
      </c>
      <c r="D135" s="83">
        <v>-148</v>
      </c>
      <c r="E135" s="83">
        <v>-215</v>
      </c>
      <c r="F135" s="83">
        <v>-564</v>
      </c>
      <c r="G135" s="83">
        <v>-146</v>
      </c>
      <c r="H135" s="83">
        <v>-583</v>
      </c>
      <c r="I135" s="83">
        <v>-326</v>
      </c>
      <c r="J135" s="83">
        <v>-723</v>
      </c>
    </row>
    <row r="136" spans="1:10" x14ac:dyDescent="0.3">
      <c r="A136" s="12" t="s">
        <v>125</v>
      </c>
      <c r="B136" s="83">
        <v>-1279</v>
      </c>
      <c r="C136" s="83">
        <v>-462</v>
      </c>
      <c r="D136" s="83">
        <v>-214</v>
      </c>
      <c r="E136" s="83">
        <v>-144</v>
      </c>
      <c r="F136" s="83">
        <v>-772</v>
      </c>
      <c r="G136" s="83">
        <v>238</v>
      </c>
      <c r="H136" s="83">
        <v>-453</v>
      </c>
      <c r="I136" s="83">
        <v>386</v>
      </c>
      <c r="J136" s="83">
        <v>142</v>
      </c>
    </row>
    <row r="137" spans="1:10" x14ac:dyDescent="0.3">
      <c r="A137" s="12" t="s">
        <v>126</v>
      </c>
      <c r="B137" s="83">
        <v>-2911</v>
      </c>
      <c r="C137" s="83">
        <v>-460</v>
      </c>
      <c r="D137" s="83">
        <v>-335</v>
      </c>
      <c r="E137" s="83">
        <v>-221</v>
      </c>
      <c r="F137" s="83">
        <v>-700</v>
      </c>
      <c r="G137" s="83">
        <v>-244</v>
      </c>
      <c r="H137" s="83">
        <v>-126</v>
      </c>
      <c r="I137" s="83">
        <v>-141</v>
      </c>
      <c r="J137" s="83">
        <v>-684</v>
      </c>
    </row>
    <row r="138" spans="1:10" x14ac:dyDescent="0.3">
      <c r="A138" s="12" t="s">
        <v>127</v>
      </c>
      <c r="B138" s="83">
        <v>-1088</v>
      </c>
      <c r="C138" s="83">
        <v>-257</v>
      </c>
      <c r="D138" s="83">
        <v>-245</v>
      </c>
      <c r="E138" s="83">
        <v>59</v>
      </c>
      <c r="F138" s="83">
        <v>-384</v>
      </c>
      <c r="G138" s="83">
        <v>-69</v>
      </c>
      <c r="H138" s="83">
        <v>90</v>
      </c>
      <c r="I138" s="83">
        <v>123</v>
      </c>
      <c r="J138" s="83">
        <v>-405</v>
      </c>
    </row>
    <row r="139" spans="1:10" x14ac:dyDescent="0.3">
      <c r="A139" s="12" t="s">
        <v>128</v>
      </c>
      <c r="B139" s="83">
        <v>-912</v>
      </c>
      <c r="C139" s="83">
        <v>-150</v>
      </c>
      <c r="D139" s="83">
        <v>-2</v>
      </c>
      <c r="E139" s="83">
        <v>-106</v>
      </c>
      <c r="F139" s="83">
        <v>-328</v>
      </c>
      <c r="G139" s="83">
        <v>227</v>
      </c>
      <c r="H139" s="83">
        <v>-286</v>
      </c>
      <c r="I139" s="83">
        <v>45</v>
      </c>
      <c r="J139" s="83">
        <v>-312</v>
      </c>
    </row>
    <row r="140" spans="1:10" x14ac:dyDescent="0.3">
      <c r="A140" s="12" t="s">
        <v>129</v>
      </c>
      <c r="B140" s="83">
        <v>-521</v>
      </c>
      <c r="C140" s="83">
        <v>-127</v>
      </c>
      <c r="D140" s="83">
        <v>-250</v>
      </c>
      <c r="E140" s="83">
        <v>53</v>
      </c>
      <c r="F140" s="83">
        <v>-452</v>
      </c>
      <c r="G140" s="83">
        <v>528</v>
      </c>
      <c r="H140" s="83">
        <v>-492</v>
      </c>
      <c r="I140" s="83">
        <v>145</v>
      </c>
      <c r="J140" s="83">
        <v>74</v>
      </c>
    </row>
    <row r="141" spans="1:10" x14ac:dyDescent="0.3">
      <c r="A141" s="12" t="s">
        <v>130</v>
      </c>
      <c r="B141" s="83">
        <v>-4524</v>
      </c>
      <c r="C141" s="83">
        <v>-341</v>
      </c>
      <c r="D141" s="83">
        <v>-218</v>
      </c>
      <c r="E141" s="83">
        <v>-535</v>
      </c>
      <c r="F141" s="83">
        <v>-862</v>
      </c>
      <c r="G141" s="83">
        <v>-320</v>
      </c>
      <c r="H141" s="83">
        <v>-777</v>
      </c>
      <c r="I141" s="83">
        <v>-943</v>
      </c>
      <c r="J141" s="83">
        <v>-528</v>
      </c>
    </row>
    <row r="142" spans="1:10" x14ac:dyDescent="0.3">
      <c r="A142" s="12" t="s">
        <v>10</v>
      </c>
      <c r="B142" s="83">
        <v>-319</v>
      </c>
      <c r="C142" s="83">
        <v>121</v>
      </c>
      <c r="D142" s="83">
        <v>20</v>
      </c>
      <c r="E142" s="83">
        <v>-24</v>
      </c>
      <c r="F142" s="83">
        <v>441</v>
      </c>
      <c r="G142" s="83">
        <v>-36</v>
      </c>
      <c r="H142" s="83">
        <v>-197</v>
      </c>
      <c r="I142" s="83">
        <v>20</v>
      </c>
      <c r="J142" s="83">
        <v>-664</v>
      </c>
    </row>
    <row r="143" spans="1:10" x14ac:dyDescent="0.3">
      <c r="A143" s="12" t="s">
        <v>17</v>
      </c>
      <c r="B143" s="83">
        <v>21878</v>
      </c>
      <c r="C143" s="83">
        <v>1894</v>
      </c>
      <c r="D143" s="83">
        <v>2552</v>
      </c>
      <c r="E143" s="83">
        <v>2547</v>
      </c>
      <c r="F143" s="83">
        <v>3404</v>
      </c>
      <c r="G143" s="83">
        <v>2918</v>
      </c>
      <c r="H143" s="83">
        <v>2667</v>
      </c>
      <c r="I143" s="83">
        <v>3683</v>
      </c>
      <c r="J143" s="83">
        <v>2213</v>
      </c>
    </row>
    <row r="144" spans="1:10" x14ac:dyDescent="0.3">
      <c r="A144" s="12" t="s">
        <v>18</v>
      </c>
      <c r="B144" s="83">
        <v>7644</v>
      </c>
      <c r="C144" s="83">
        <v>518</v>
      </c>
      <c r="D144" s="83">
        <v>607</v>
      </c>
      <c r="E144" s="83">
        <v>1024</v>
      </c>
      <c r="F144" s="83">
        <v>1352</v>
      </c>
      <c r="G144" s="83">
        <v>907</v>
      </c>
      <c r="H144" s="83">
        <v>939</v>
      </c>
      <c r="I144" s="83">
        <v>1087</v>
      </c>
      <c r="J144" s="83">
        <v>1210</v>
      </c>
    </row>
    <row r="145" spans="1:10" x14ac:dyDescent="0.3">
      <c r="A145" s="12" t="s">
        <v>19</v>
      </c>
      <c r="B145" s="83">
        <v>4799</v>
      </c>
      <c r="C145" s="83">
        <v>387</v>
      </c>
      <c r="D145" s="83">
        <v>390</v>
      </c>
      <c r="E145" s="83">
        <v>483</v>
      </c>
      <c r="F145" s="83">
        <v>753</v>
      </c>
      <c r="G145" s="83">
        <v>665</v>
      </c>
      <c r="H145" s="83">
        <v>414</v>
      </c>
      <c r="I145" s="83">
        <v>810</v>
      </c>
      <c r="J145" s="83">
        <v>897</v>
      </c>
    </row>
    <row r="146" spans="1:10" x14ac:dyDescent="0.3">
      <c r="A146" s="12" t="s">
        <v>20</v>
      </c>
      <c r="B146" s="83">
        <v>4138</v>
      </c>
      <c r="C146" s="83">
        <v>398</v>
      </c>
      <c r="D146" s="83">
        <v>358</v>
      </c>
      <c r="E146" s="83">
        <v>540</v>
      </c>
      <c r="F146" s="83">
        <v>422</v>
      </c>
      <c r="G146" s="83">
        <v>428</v>
      </c>
      <c r="H146" s="83">
        <v>362</v>
      </c>
      <c r="I146" s="83">
        <v>282</v>
      </c>
      <c r="J146" s="83">
        <v>1348</v>
      </c>
    </row>
    <row r="147" spans="1:10" x14ac:dyDescent="0.3">
      <c r="A147" s="12" t="s">
        <v>21</v>
      </c>
      <c r="B147" s="83">
        <v>-745</v>
      </c>
      <c r="C147" s="83">
        <v>74</v>
      </c>
      <c r="D147" s="83">
        <v>-62</v>
      </c>
      <c r="E147" s="83">
        <v>-201</v>
      </c>
      <c r="F147" s="83">
        <v>-337</v>
      </c>
      <c r="G147" s="83">
        <v>-286</v>
      </c>
      <c r="H147" s="83">
        <v>1</v>
      </c>
      <c r="I147" s="83">
        <v>-60</v>
      </c>
      <c r="J147" s="83">
        <v>126</v>
      </c>
    </row>
    <row r="148" spans="1:10" x14ac:dyDescent="0.3">
      <c r="A148" s="12" t="s">
        <v>22</v>
      </c>
      <c r="B148" s="83">
        <v>-4640</v>
      </c>
      <c r="C148" s="83">
        <v>-460</v>
      </c>
      <c r="D148" s="83">
        <v>-459</v>
      </c>
      <c r="E148" s="83">
        <v>-788</v>
      </c>
      <c r="F148" s="83">
        <v>-1001</v>
      </c>
      <c r="G148" s="83">
        <v>-189</v>
      </c>
      <c r="H148" s="83">
        <v>-747</v>
      </c>
      <c r="I148" s="83">
        <v>-642</v>
      </c>
      <c r="J148" s="83">
        <v>-354</v>
      </c>
    </row>
    <row r="149" spans="1:10" x14ac:dyDescent="0.3">
      <c r="A149" s="12" t="s">
        <v>23</v>
      </c>
      <c r="B149" s="83">
        <v>200</v>
      </c>
      <c r="C149" s="83">
        <v>-24</v>
      </c>
      <c r="D149" s="83">
        <v>2</v>
      </c>
      <c r="E149" s="83">
        <v>-166</v>
      </c>
      <c r="F149" s="83">
        <v>-419</v>
      </c>
      <c r="G149" s="83">
        <v>399</v>
      </c>
      <c r="H149" s="83">
        <v>-23</v>
      </c>
      <c r="I149" s="83">
        <v>284</v>
      </c>
      <c r="J149" s="83">
        <v>147</v>
      </c>
    </row>
    <row r="150" spans="1:10" x14ac:dyDescent="0.3">
      <c r="A150" s="12" t="s">
        <v>24</v>
      </c>
      <c r="B150" s="83">
        <v>468</v>
      </c>
      <c r="C150" s="83">
        <v>17</v>
      </c>
      <c r="D150" s="83">
        <v>22</v>
      </c>
      <c r="E150" s="83">
        <v>-122</v>
      </c>
      <c r="F150" s="83">
        <v>-146</v>
      </c>
      <c r="G150" s="83">
        <v>71</v>
      </c>
      <c r="H150" s="83">
        <v>263</v>
      </c>
      <c r="I150" s="83">
        <v>292</v>
      </c>
      <c r="J150" s="83">
        <v>71</v>
      </c>
    </row>
    <row r="151" spans="1:10" x14ac:dyDescent="0.3">
      <c r="A151" s="12" t="s">
        <v>25</v>
      </c>
      <c r="B151" s="83">
        <v>4520</v>
      </c>
      <c r="C151" s="83">
        <v>112</v>
      </c>
      <c r="D151" s="83">
        <v>249</v>
      </c>
      <c r="E151" s="83">
        <v>301</v>
      </c>
      <c r="F151" s="83">
        <v>354</v>
      </c>
      <c r="G151" s="83">
        <v>801</v>
      </c>
      <c r="H151" s="83">
        <v>804</v>
      </c>
      <c r="I151" s="83">
        <v>1203</v>
      </c>
      <c r="J151" s="83">
        <v>696</v>
      </c>
    </row>
    <row r="152" spans="1:10" x14ac:dyDescent="0.3">
      <c r="A152" s="12" t="s">
        <v>26</v>
      </c>
      <c r="B152" s="83">
        <v>5229</v>
      </c>
      <c r="C152" s="83">
        <v>425</v>
      </c>
      <c r="D152" s="83">
        <v>475</v>
      </c>
      <c r="E152" s="83">
        <v>412</v>
      </c>
      <c r="F152" s="83">
        <v>537</v>
      </c>
      <c r="G152" s="83">
        <v>586</v>
      </c>
      <c r="H152" s="83">
        <v>718</v>
      </c>
      <c r="I152" s="83">
        <v>1279</v>
      </c>
      <c r="J152" s="83">
        <v>797</v>
      </c>
    </row>
    <row r="153" spans="1:10" x14ac:dyDescent="0.3">
      <c r="A153" s="12" t="s">
        <v>27</v>
      </c>
      <c r="B153" s="83">
        <v>1142</v>
      </c>
      <c r="C153" s="83">
        <v>135</v>
      </c>
      <c r="D153" s="83">
        <v>-92</v>
      </c>
      <c r="E153" s="83">
        <v>-124</v>
      </c>
      <c r="F153" s="83">
        <v>146</v>
      </c>
      <c r="G153" s="83">
        <v>31</v>
      </c>
      <c r="H153" s="83">
        <v>245</v>
      </c>
      <c r="I153" s="83">
        <v>517</v>
      </c>
      <c r="J153" s="83">
        <v>284</v>
      </c>
    </row>
    <row r="154" spans="1:10" x14ac:dyDescent="0.3">
      <c r="A154" s="12" t="s">
        <v>28</v>
      </c>
      <c r="B154" s="83">
        <v>649</v>
      </c>
      <c r="C154" s="83">
        <v>213</v>
      </c>
      <c r="D154" s="83">
        <v>115</v>
      </c>
      <c r="E154" s="83">
        <v>-222</v>
      </c>
      <c r="F154" s="83">
        <v>73</v>
      </c>
      <c r="G154" s="83">
        <v>-145</v>
      </c>
      <c r="H154" s="83">
        <v>118</v>
      </c>
      <c r="I154" s="83">
        <v>208</v>
      </c>
      <c r="J154" s="83">
        <v>289</v>
      </c>
    </row>
    <row r="155" spans="1:10" x14ac:dyDescent="0.3">
      <c r="A155" s="12" t="s">
        <v>29</v>
      </c>
      <c r="B155" s="83">
        <v>321</v>
      </c>
      <c r="C155" s="83">
        <v>226</v>
      </c>
      <c r="D155" s="83">
        <v>-6</v>
      </c>
      <c r="E155" s="83">
        <v>21</v>
      </c>
      <c r="F155" s="83">
        <v>-13</v>
      </c>
      <c r="G155" s="83">
        <v>-233</v>
      </c>
      <c r="H155" s="83">
        <v>-58</v>
      </c>
      <c r="I155" s="83">
        <v>78</v>
      </c>
      <c r="J155" s="83">
        <v>306</v>
      </c>
    </row>
    <row r="156" spans="1:10" x14ac:dyDescent="0.3">
      <c r="A156" s="21" t="s">
        <v>30</v>
      </c>
      <c r="B156" s="84">
        <v>-659</v>
      </c>
      <c r="C156" s="84">
        <v>133</v>
      </c>
      <c r="D156" s="84">
        <v>-274</v>
      </c>
      <c r="E156" s="84">
        <v>-158</v>
      </c>
      <c r="F156" s="84">
        <v>-277</v>
      </c>
      <c r="G156" s="84">
        <v>-172</v>
      </c>
      <c r="H156" s="84">
        <v>-271</v>
      </c>
      <c r="I156" s="84">
        <v>-13</v>
      </c>
      <c r="J156" s="84">
        <v>373</v>
      </c>
    </row>
    <row r="158" spans="1:10" x14ac:dyDescent="0.3">
      <c r="A158" s="231" t="str">
        <f>HYPERLINK("#'Obsah'!A1", "Späť na obsah dátovej prílohy")</f>
        <v>Späť na obsah dátovej prílohy</v>
      </c>
      <c r="B158" s="232"/>
    </row>
  </sheetData>
  <mergeCells count="3">
    <mergeCell ref="A2:J2"/>
    <mergeCell ref="A4:J4"/>
    <mergeCell ref="A158:B158"/>
  </mergeCells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showGridLines="0" workbookViewId="0"/>
  </sheetViews>
  <sheetFormatPr defaultColWidth="11.42578125" defaultRowHeight="13.2" x14ac:dyDescent="0.3"/>
  <cols>
    <col min="1" max="4" width="28.7109375" customWidth="1"/>
  </cols>
  <sheetData>
    <row r="2" spans="1:4" ht="15.6" x14ac:dyDescent="0.3">
      <c r="A2" s="226" t="s">
        <v>135</v>
      </c>
      <c r="B2" s="226"/>
      <c r="C2" s="226"/>
      <c r="D2" s="226"/>
    </row>
    <row r="4" spans="1:4" ht="25.05" customHeight="1" x14ac:dyDescent="0.3">
      <c r="A4" s="230" t="s">
        <v>2</v>
      </c>
      <c r="B4" s="230"/>
      <c r="C4" s="230"/>
      <c r="D4" s="230"/>
    </row>
    <row r="6" spans="1:4" x14ac:dyDescent="0.3">
      <c r="A6" s="235" t="s">
        <v>4</v>
      </c>
      <c r="B6" s="237" t="s">
        <v>137</v>
      </c>
      <c r="C6" s="237" t="s">
        <v>76</v>
      </c>
      <c r="D6" s="235" t="s">
        <v>138</v>
      </c>
    </row>
    <row r="7" spans="1:4" x14ac:dyDescent="0.3">
      <c r="A7" s="235"/>
      <c r="B7" s="1" t="s">
        <v>139</v>
      </c>
      <c r="C7" s="1" t="s">
        <v>140</v>
      </c>
      <c r="D7" s="235"/>
    </row>
    <row r="8" spans="1:4" x14ac:dyDescent="0.3">
      <c r="A8" s="2" t="s">
        <v>11</v>
      </c>
      <c r="B8" s="85">
        <v>8.3439169999999994</v>
      </c>
      <c r="C8" s="85">
        <v>5.6372989999999996</v>
      </c>
      <c r="D8" s="86">
        <v>45197</v>
      </c>
    </row>
    <row r="9" spans="1:4" x14ac:dyDescent="0.3">
      <c r="A9" s="2" t="s">
        <v>12</v>
      </c>
      <c r="B9" s="85">
        <v>5.5907650000000002</v>
      </c>
      <c r="C9" s="85">
        <v>3.9942660000000001</v>
      </c>
      <c r="D9" s="86">
        <v>670905</v>
      </c>
    </row>
    <row r="10" spans="1:4" x14ac:dyDescent="0.3">
      <c r="A10" s="2" t="s">
        <v>13</v>
      </c>
      <c r="B10" s="85">
        <v>6.5186479999999998</v>
      </c>
      <c r="C10" s="85">
        <v>4.6161649999999996</v>
      </c>
      <c r="D10" s="86">
        <v>71106</v>
      </c>
    </row>
    <row r="11" spans="1:4" x14ac:dyDescent="0.3">
      <c r="A11" s="2" t="s">
        <v>14</v>
      </c>
      <c r="B11" s="85">
        <v>6.664879</v>
      </c>
      <c r="C11" s="85">
        <v>4.7149640000000002</v>
      </c>
      <c r="D11" s="86">
        <v>234041</v>
      </c>
    </row>
    <row r="12" spans="1:4" x14ac:dyDescent="0.3">
      <c r="A12" s="2" t="s">
        <v>15</v>
      </c>
      <c r="B12" s="85">
        <v>9.2310920000000003</v>
      </c>
      <c r="C12" s="85">
        <v>6.4723680000000003</v>
      </c>
      <c r="D12" s="86">
        <v>102310</v>
      </c>
    </row>
    <row r="13" spans="1:4" x14ac:dyDescent="0.3">
      <c r="A13" s="2" t="s">
        <v>16</v>
      </c>
      <c r="B13" s="85">
        <v>9.633222</v>
      </c>
      <c r="C13" s="85">
        <v>6.7819130000000003</v>
      </c>
      <c r="D13" s="86">
        <v>10505</v>
      </c>
    </row>
    <row r="14" spans="1:4" x14ac:dyDescent="0.3">
      <c r="A14" s="40" t="s">
        <v>77</v>
      </c>
      <c r="B14" s="87">
        <v>6.3461959999999999</v>
      </c>
      <c r="C14" s="87">
        <v>4.4968589999999997</v>
      </c>
      <c r="D14" s="88">
        <v>1134064</v>
      </c>
    </row>
    <row r="15" spans="1:4" ht="25.05" customHeight="1" x14ac:dyDescent="0.3">
      <c r="A15" s="230" t="s">
        <v>136</v>
      </c>
      <c r="B15" s="230"/>
      <c r="C15" s="230"/>
      <c r="D15" s="230"/>
    </row>
    <row r="17" spans="1:2" x14ac:dyDescent="0.3">
      <c r="A17" s="231" t="str">
        <f>HYPERLINK("#'Obsah'!A1", "Späť na obsah dátovej prílohy")</f>
        <v>Späť na obsah dátovej prílohy</v>
      </c>
      <c r="B17" s="232"/>
    </row>
  </sheetData>
  <mergeCells count="7">
    <mergeCell ref="A17:B17"/>
    <mergeCell ref="A2:D2"/>
    <mergeCell ref="A4:D4"/>
    <mergeCell ref="A15:D15"/>
    <mergeCell ref="A6:A7"/>
    <mergeCell ref="B6:C6"/>
    <mergeCell ref="D6:D7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42</vt:i4>
      </vt:variant>
    </vt:vector>
  </HeadingPairs>
  <TitlesOfParts>
    <vt:vector size="42" baseType="lpstr">
      <vt:lpstr>Obsah</vt:lpstr>
      <vt:lpstr>Tab3</vt:lpstr>
      <vt:lpstr>Tab4</vt:lpstr>
      <vt:lpstr>Tab5</vt:lpstr>
      <vt:lpstr>Tab6</vt:lpstr>
      <vt:lpstr>Tab7</vt:lpstr>
      <vt:lpstr>Tab8</vt:lpstr>
      <vt:lpstr>nezamestnanosť</vt:lpstr>
      <vt:lpstr>TabB1</vt:lpstr>
      <vt:lpstr>GrafB2</vt:lpstr>
      <vt:lpstr>Graf3</vt:lpstr>
      <vt:lpstr>TabA1mar20</vt:lpstr>
      <vt:lpstr>TabA1apr20</vt:lpstr>
      <vt:lpstr>TabA1máj20</vt:lpstr>
      <vt:lpstr>TabA1jún20</vt:lpstr>
      <vt:lpstr>TabA1júl20</vt:lpstr>
      <vt:lpstr>TabA1aug20</vt:lpstr>
      <vt:lpstr>TabA1sep20</vt:lpstr>
      <vt:lpstr>TabA1okt20</vt:lpstr>
      <vt:lpstr>TabA1nov20</vt:lpstr>
      <vt:lpstr>TabA1dec20</vt:lpstr>
      <vt:lpstr>TabA1jan21</vt:lpstr>
      <vt:lpstr>TabA1feb21</vt:lpstr>
      <vt:lpstr>TabA1mar21</vt:lpstr>
      <vt:lpstr>TabA1apr21</vt:lpstr>
      <vt:lpstr>TabA1máj21</vt:lpstr>
      <vt:lpstr>TabA2mar20</vt:lpstr>
      <vt:lpstr>TabA2apr20</vt:lpstr>
      <vt:lpstr>TabA2máj20</vt:lpstr>
      <vt:lpstr>TabA2jún20</vt:lpstr>
      <vt:lpstr>TabA2júl20</vt:lpstr>
      <vt:lpstr>TabA2aug20</vt:lpstr>
      <vt:lpstr>TabA2sep20</vt:lpstr>
      <vt:lpstr>TabA2okt20</vt:lpstr>
      <vt:lpstr>TabA2nov20</vt:lpstr>
      <vt:lpstr>TabA2dec20</vt:lpstr>
      <vt:lpstr>TabA2jan21</vt:lpstr>
      <vt:lpstr>TabA2feb21</vt:lpstr>
      <vt:lpstr>TabA2mar21</vt:lpstr>
      <vt:lpstr>TabA2apr21</vt:lpstr>
      <vt:lpstr>TabA2máj21</vt:lpstr>
      <vt:lpstr>Vysvetlivky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Prvá pomoc Slovensku</dc:title>
  <dc:creator>Inštitút sociálnej politiky</dc:creator>
  <cp:lastModifiedBy>ISP</cp:lastModifiedBy>
  <dcterms:created xsi:type="dcterms:W3CDTF">2021-07-15T08:40:25Z</dcterms:created>
  <dcterms:modified xsi:type="dcterms:W3CDTF">2021-07-22T22:01:08Z</dcterms:modified>
</cp:coreProperties>
</file>