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liak\Sync\update komentar k pomoci\aktualizacia23_apr2022\R code\"/>
    </mc:Choice>
  </mc:AlternateContent>
  <bookViews>
    <workbookView xWindow="0" yWindow="0" windowWidth="13125" windowHeight="6105"/>
  </bookViews>
  <sheets>
    <sheet name="Obsah" sheetId="1" r:id="rId1"/>
    <sheet name="Tab2" sheetId="2" r:id="rId2"/>
    <sheet name="Tab3" sheetId="3" r:id="rId3"/>
    <sheet name="Tab4" sheetId="4" r:id="rId4"/>
    <sheet name="Tab5" sheetId="5" r:id="rId5"/>
    <sheet name="Tab6" sheetId="6" r:id="rId6"/>
    <sheet name="Tab7" sheetId="7" r:id="rId7"/>
    <sheet name="nezamestnanosť" sheetId="8" r:id="rId8"/>
    <sheet name="TabB1" sheetId="9" r:id="rId9"/>
    <sheet name="GrafB2" sheetId="10" r:id="rId10"/>
    <sheet name="TabA1mar20" sheetId="11" r:id="rId11"/>
    <sheet name="TabA1apr20" sheetId="12" r:id="rId12"/>
    <sheet name="TabA1máj20" sheetId="13" r:id="rId13"/>
    <sheet name="TabA1jún20" sheetId="14" r:id="rId14"/>
    <sheet name="TabA1júl20" sheetId="15" r:id="rId15"/>
    <sheet name="TabA1aug20" sheetId="16" r:id="rId16"/>
    <sheet name="TabA1sep20" sheetId="17" r:id="rId17"/>
    <sheet name="TabA1okt20" sheetId="18" r:id="rId18"/>
    <sheet name="TabA1nov20" sheetId="19" r:id="rId19"/>
    <sheet name="TabA1dec20" sheetId="20" r:id="rId20"/>
    <sheet name="TabA1jan21" sheetId="21" r:id="rId21"/>
    <sheet name="TabA1feb21" sheetId="22" r:id="rId22"/>
    <sheet name="TabA1mar21" sheetId="23" r:id="rId23"/>
    <sheet name="TabA1apr21" sheetId="24" r:id="rId24"/>
    <sheet name="TabA1máj21" sheetId="25" r:id="rId25"/>
    <sheet name="TabA1jún21" sheetId="26" r:id="rId26"/>
    <sheet name="TabA1júl21" sheetId="27" r:id="rId27"/>
    <sheet name="TabA1sep21" sheetId="28" r:id="rId28"/>
    <sheet name="TabA1okt21" sheetId="29" r:id="rId29"/>
    <sheet name="TabA1nov21" sheetId="30" r:id="rId30"/>
    <sheet name="TabA1dec21" sheetId="31" r:id="rId31"/>
    <sheet name="TabA1jan22" sheetId="32" r:id="rId32"/>
    <sheet name="TabA1feb22" sheetId="33" r:id="rId33"/>
    <sheet name="TabA2mar20" sheetId="34" r:id="rId34"/>
    <sheet name="TabA2apr20" sheetId="35" r:id="rId35"/>
    <sheet name="TabA2máj20" sheetId="36" r:id="rId36"/>
    <sheet name="TabA2jún20" sheetId="37" r:id="rId37"/>
    <sheet name="TabA2júl20" sheetId="38" r:id="rId38"/>
    <sheet name="TabA2aug20" sheetId="39" r:id="rId39"/>
    <sheet name="TabA2sep20" sheetId="40" r:id="rId40"/>
    <sheet name="TabA2okt20" sheetId="41" r:id="rId41"/>
    <sheet name="TabA2nov20" sheetId="42" r:id="rId42"/>
    <sheet name="TabA2dec20" sheetId="43" r:id="rId43"/>
    <sheet name="TabA2jan21" sheetId="44" r:id="rId44"/>
    <sheet name="TabA2feb21" sheetId="45" r:id="rId45"/>
    <sheet name="TabA2mar21" sheetId="46" r:id="rId46"/>
    <sheet name="TabA2apr21" sheetId="47" r:id="rId47"/>
    <sheet name="TabA2máj21" sheetId="48" r:id="rId48"/>
    <sheet name="TabA2jún21" sheetId="49" r:id="rId49"/>
    <sheet name="TabA2júl21" sheetId="50" r:id="rId50"/>
    <sheet name="TabA2sep21" sheetId="51" r:id="rId51"/>
    <sheet name="TabA2okt21" sheetId="52" r:id="rId52"/>
    <sheet name="TabA2nov21" sheetId="53" r:id="rId53"/>
    <sheet name="TabA2dec21" sheetId="54" r:id="rId54"/>
    <sheet name="TabA2jan22" sheetId="55" r:id="rId55"/>
    <sheet name="TabA2feb22" sheetId="56" r:id="rId56"/>
    <sheet name="Vysvetlivky" sheetId="57" r:id="rId57"/>
  </sheets>
  <calcPr calcId="162913"/>
</workbook>
</file>

<file path=xl/calcChain.xml><?xml version="1.0" encoding="utf-8"?>
<calcChain xmlns="http://schemas.openxmlformats.org/spreadsheetml/2006/main">
  <c r="A40" i="57" l="1"/>
  <c r="A35" i="56"/>
  <c r="A34" i="56"/>
  <c r="A35" i="55"/>
  <c r="A34" i="55"/>
  <c r="A35" i="54"/>
  <c r="A34" i="54"/>
  <c r="A35" i="53"/>
  <c r="A34" i="53"/>
  <c r="A35" i="52"/>
  <c r="A34" i="52"/>
  <c r="A35" i="51"/>
  <c r="A34" i="51"/>
  <c r="A35" i="50"/>
  <c r="A34" i="50"/>
  <c r="A35" i="49"/>
  <c r="A34" i="49"/>
  <c r="A35" i="48"/>
  <c r="A34" i="48"/>
  <c r="A35" i="47"/>
  <c r="A34" i="47"/>
  <c r="A35" i="46"/>
  <c r="A34" i="46"/>
  <c r="A35" i="45"/>
  <c r="A34" i="45"/>
  <c r="A35" i="44"/>
  <c r="A34" i="44"/>
  <c r="A35" i="43"/>
  <c r="A34" i="43"/>
  <c r="A35" i="42"/>
  <c r="A34" i="42"/>
  <c r="A35" i="41"/>
  <c r="A34" i="41"/>
  <c r="A35" i="40"/>
  <c r="A34" i="40"/>
  <c r="A35" i="39"/>
  <c r="A34" i="39"/>
  <c r="A35" i="38"/>
  <c r="A34" i="38"/>
  <c r="A35" i="37"/>
  <c r="A34" i="37"/>
  <c r="A35" i="36"/>
  <c r="A34" i="36"/>
  <c r="A35" i="35"/>
  <c r="A34" i="35"/>
  <c r="A35" i="34"/>
  <c r="A34" i="34"/>
  <c r="A35" i="33"/>
  <c r="A34" i="33"/>
  <c r="A35" i="32"/>
  <c r="A34" i="32"/>
  <c r="A35" i="31"/>
  <c r="A34" i="31"/>
  <c r="A35" i="30"/>
  <c r="A34" i="30"/>
  <c r="A35" i="29"/>
  <c r="A34" i="29"/>
  <c r="A35" i="28"/>
  <c r="A34" i="28"/>
  <c r="A35" i="27"/>
  <c r="A34" i="27"/>
  <c r="A35" i="26"/>
  <c r="A34" i="26"/>
  <c r="A35" i="25"/>
  <c r="A34" i="25"/>
  <c r="A35" i="24"/>
  <c r="A34" i="24"/>
  <c r="A35" i="23"/>
  <c r="A34" i="23"/>
  <c r="A35" i="22"/>
  <c r="A34" i="22"/>
  <c r="A35" i="21"/>
  <c r="A34" i="21"/>
  <c r="A35" i="20"/>
  <c r="A34" i="20"/>
  <c r="A35" i="19"/>
  <c r="A34" i="19"/>
  <c r="A35" i="18"/>
  <c r="A34" i="18"/>
  <c r="A35" i="17"/>
  <c r="A34" i="17"/>
  <c r="A35" i="16"/>
  <c r="A34" i="16"/>
  <c r="A35" i="15"/>
  <c r="A34" i="15"/>
  <c r="A35" i="14"/>
  <c r="A34" i="14"/>
  <c r="A35" i="13"/>
  <c r="A34" i="13"/>
  <c r="A35" i="12"/>
  <c r="A34" i="12"/>
  <c r="A35" i="11"/>
  <c r="A34" i="11"/>
  <c r="A111" i="10"/>
  <c r="A17" i="9"/>
  <c r="A203" i="8"/>
  <c r="A13" i="7"/>
  <c r="A44" i="6"/>
  <c r="A36" i="5"/>
  <c r="A12" i="4"/>
  <c r="A36" i="3"/>
  <c r="A177" i="2"/>
  <c r="B64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12" i="1"/>
  <c r="B11" i="1"/>
  <c r="B9" i="1"/>
  <c r="B8" i="1"/>
  <c r="B7" i="1"/>
  <c r="B6" i="1"/>
  <c r="B5" i="1"/>
  <c r="B4" i="1"/>
  <c r="B3" i="1"/>
</calcChain>
</file>

<file path=xl/sharedStrings.xml><?xml version="1.0" encoding="utf-8"?>
<sst xmlns="http://schemas.openxmlformats.org/spreadsheetml/2006/main" count="2734" uniqueCount="361">
  <si>
    <t xml:space="preserve">Obsah dátovej prílohy	</t>
  </si>
  <si>
    <t>Čerpanie finančných príspevkov za jednotlivé mesiace z projektov prvej pomoci</t>
  </si>
  <si>
    <t>Spracované na základe údajov evidovaných v Informačnom systéme služieb zamestnanosti (ISSZ) Ústredia práce, sociálnych vecí a rodiny k 31.3.2022 16:30:25.</t>
  </si>
  <si>
    <t>Pozn.: Dáta z Informačného systému služieb zamestnanosti predstavujú predbežné údaje, ktoré sa môžu spätne korigovať, napríklad preradením podporených subjektov v rámci opatrení.</t>
  </si>
  <si>
    <t>Opatrenie</t>
  </si>
  <si>
    <t>Počet podporených subjektov</t>
  </si>
  <si>
    <t>Počet podporených zamestnancov / SZČO</t>
  </si>
  <si>
    <t>Finančný príspevok</t>
  </si>
  <si>
    <t>Priemerná podpora na pracujúceho</t>
  </si>
  <si>
    <t>Žiadaná suma</t>
  </si>
  <si>
    <t>marec 2020</t>
  </si>
  <si>
    <t>1</t>
  </si>
  <si>
    <t>2</t>
  </si>
  <si>
    <t>3A</t>
  </si>
  <si>
    <t>3B</t>
  </si>
  <si>
    <t>4A</t>
  </si>
  <si>
    <t>4B</t>
  </si>
  <si>
    <t>apríl 2020</t>
  </si>
  <si>
    <t>máj 2020</t>
  </si>
  <si>
    <t>jún 2020</t>
  </si>
  <si>
    <t>júl 2020</t>
  </si>
  <si>
    <t>august 2020</t>
  </si>
  <si>
    <t>september 2020</t>
  </si>
  <si>
    <t>október 2020</t>
  </si>
  <si>
    <t>november 2020</t>
  </si>
  <si>
    <t>december 2020</t>
  </si>
  <si>
    <t>január 2021</t>
  </si>
  <si>
    <t>február 2021</t>
  </si>
  <si>
    <t>marec 2021</t>
  </si>
  <si>
    <t>apríl 2021</t>
  </si>
  <si>
    <t>máj 2021</t>
  </si>
  <si>
    <t>jún 2021</t>
  </si>
  <si>
    <t>júl 2021</t>
  </si>
  <si>
    <t>august 2021</t>
  </si>
  <si>
    <t>september 2021</t>
  </si>
  <si>
    <t>október 2021</t>
  </si>
  <si>
    <t>november 2021</t>
  </si>
  <si>
    <t>december 2021</t>
  </si>
  <si>
    <t>január 2022</t>
  </si>
  <si>
    <t>február 2022</t>
  </si>
  <si>
    <t>Vyplatené dávky „ošetrovné“</t>
  </si>
  <si>
    <t>Spracované na základe údajov evidovaných v Informačnom systéme Syrius Sociálnej poisťovne k 1.4.2022</t>
  </si>
  <si>
    <t>Mesiac</t>
  </si>
  <si>
    <t>2019</t>
  </si>
  <si>
    <t>2020</t>
  </si>
  <si>
    <t>2021</t>
  </si>
  <si>
    <t>Nárast / pokles</t>
  </si>
  <si>
    <t>Nárast / pokles (%)</t>
  </si>
  <si>
    <t>2020 vs. 2019</t>
  </si>
  <si>
    <t>2021 vs. 2019</t>
  </si>
  <si>
    <t>2022 vs. 2019</t>
  </si>
  <si>
    <t>Počet dávok</t>
  </si>
  <si>
    <t>január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</si>
  <si>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</si>
  <si>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</si>
  <si>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</si>
  <si>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</si>
  <si>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</si>
  <si>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</si>
  <si>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</si>
  <si>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</si>
  <si>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</si>
  <si>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</si>
  <si>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</si>
  <si>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Výdavky</t>
  </si>
  <si>
    <t>Pozn.: Vyplatené dávky predstavujú nárok za predchádzajúce mesiace.</t>
  </si>
  <si>
    <t>Počet novohlásených prípadov DPN s dôvodom vzniku „karanténne opatrenie“</t>
  </si>
  <si>
    <t>Rok</t>
  </si>
  <si>
    <t>Jan</t>
  </si>
  <si>
    <t>Feb</t>
  </si>
  <si>
    <t>Mar</t>
  </si>
  <si>
    <t>Apr</t>
  </si>
  <si>
    <t>Máj</t>
  </si>
  <si>
    <t>Jún</t>
  </si>
  <si>
    <t>Júl</t>
  </si>
  <si>
    <t>Aug</t>
  </si>
  <si>
    <t>Sep</t>
  </si>
  <si>
    <t>Okt</t>
  </si>
  <si>
    <t>Nov</t>
  </si>
  <si>
    <t>Dec</t>
  </si>
  <si>
    <t>Vyplatené dávky „nemocenské“</t>
  </si>
  <si>
    <t>Odklad a odpustenie odvodov na sociálne poistenie</t>
  </si>
  <si>
    <t>Spracované na základe údajov evidovaných v Sociálnej poisťovni k 04.04.2022</t>
  </si>
  <si>
    <t>Typ žiadateľa</t>
  </si>
  <si>
    <t/>
  </si>
  <si>
    <t>Spolu</t>
  </si>
  <si>
    <t>SZČO</t>
  </si>
  <si>
    <t>Zamestnávateľ</t>
  </si>
  <si>
    <t>Počet</t>
  </si>
  <si>
    <t>marec 2020 (odklad)</t>
  </si>
  <si>
    <t>apríl 2020 (odpustenie)</t>
  </si>
  <si>
    <t>máj 2020 (odklad)</t>
  </si>
  <si>
    <t>jún 2020 (odklad)</t>
  </si>
  <si>
    <t>júl 2020 (odklad)</t>
  </si>
  <si>
    <t>december 2020 (odklad)</t>
  </si>
  <si>
    <t>január 2021 (odklad)</t>
  </si>
  <si>
    <t>február 2021 (odklad)</t>
  </si>
  <si>
    <t>marec 2021 (odklad)</t>
  </si>
  <si>
    <t>apríl 2021 (odklad)</t>
  </si>
  <si>
    <t>máj 2021 (odklad)</t>
  </si>
  <si>
    <t>október 2021 (odklad)</t>
  </si>
  <si>
    <t>november 2021 (odklad)</t>
  </si>
  <si>
    <t>december 2021 (odklad)</t>
  </si>
  <si>
    <t>január 2022 (odklad)</t>
  </si>
  <si>
    <t>február 2022 (odklad)</t>
  </si>
  <si>
    <t>Suma</t>
  </si>
  <si>
    <t>Pozn.: Očakávame aktualizáciu dát do budúcnosti tak z dôvodu postupného spracovávania nových podkladov zakladajúcich nárok na odklad/odpustenie odvodov, ako aj z dôvodu korekcie doteraz spracovaných podkladov; Údaje obsahujú aj dáta za subjekty spadajúce do sektora verejnej správy v zmysle metodiky ESA2010 a predstavujú horný odhad poklesu príjmov Sociálnej poisťovne z odvodov SZČO a zamestnávateľov z dôvodu odkladu alebo odpustenia odvodov za daný mesiac.</t>
  </si>
  <si>
    <t>Vývoj počtu poistencov z registra Sociálnej poisťovne</t>
  </si>
  <si>
    <t>Spracované na základe údajov evidovaných v Sociálnej poisťovni k 5.4.2022</t>
  </si>
  <si>
    <t>Subjekt</t>
  </si>
  <si>
    <t>Marce 2021</t>
  </si>
  <si>
    <t>Marec 2022</t>
  </si>
  <si>
    <t>Zamestnávatelia</t>
  </si>
  <si>
    <t>Zamestnanci (ZEC)</t>
  </si>
  <si>
    <t>Dohody (DOH)</t>
  </si>
  <si>
    <t>SZČO povinne poistení</t>
  </si>
  <si>
    <t>Spolu (ZEC + DOH + SZČO)</t>
  </si>
  <si>
    <t>Vývoj nezamestnanosti</t>
  </si>
  <si>
    <t>Spracované na základe údajov Ústredia práce, sociálnych vecí a rodiny dostupných k 18.3.2022.</t>
  </si>
  <si>
    <t>Slovensko</t>
  </si>
  <si>
    <t>Bratislavský
kraj</t>
  </si>
  <si>
    <t>Trnavský
kraj</t>
  </si>
  <si>
    <t>Trenčiansky
kraj</t>
  </si>
  <si>
    <t>Nitriansky
kraj</t>
  </si>
  <si>
    <t>Žilinský
kraj</t>
  </si>
  <si>
    <t>Banskobystrický
kraj</t>
  </si>
  <si>
    <t>Prešovský
kraj</t>
  </si>
  <si>
    <t>Košický
kraj</t>
  </si>
  <si>
    <t>Miera nezamestnanosti z celkového počtu UoZ (%)</t>
  </si>
  <si>
    <t>január 2019</t>
  </si>
  <si>
    <t>február 2019</t>
  </si>
  <si>
    <t>marec 2019</t>
  </si>
  <si>
    <t>apríl 2019</t>
  </si>
  <si>
    <t>máj 2019</t>
  </si>
  <si>
    <t>jún 2019</t>
  </si>
  <si>
    <t>júl 2019</t>
  </si>
  <si>
    <t>august 2019</t>
  </si>
  <si>
    <t>september 2019</t>
  </si>
  <si>
    <t>október 2019</t>
  </si>
  <si>
    <t>november 2019</t>
  </si>
  <si>
    <t>december 2019</t>
  </si>
  <si>
    <t>január 2020</t>
  </si>
  <si>
    <t>február 2020</t>
  </si>
  <si>
    <t>Miera evidovanej nezamestnanosti (%)</t>
  </si>
  <si>
    <t>Prítok UoZ do evidencie</t>
  </si>
  <si>
    <t>Odtok UoZ z evidencie</t>
  </si>
  <si>
    <t>Čistý prítok UoZ do evidencie</t>
  </si>
  <si>
    <t>Trvanie vybavenia pomoci (od prijatia žiadosti alebo výkazu po spracovanie úradom práce)</t>
  </si>
  <si>
    <t>Pozn.: Priemerná dĺžka procesu za žiadosti a výkazy prijaté najneskôr 18. marca 2022 a zároveň vybavené najneskôr 01. apríla 2022. Za moment prijatia sa považuje zaregistrovanie v internom systéme ÚPSVaR.</t>
  </si>
  <si>
    <t>Priemerné trvanie vybavenia</t>
  </si>
  <si>
    <t>Počet
žiadostí / výkazov</t>
  </si>
  <si>
    <t>Kalendárne dni</t>
  </si>
  <si>
    <t>Pracovné dni</t>
  </si>
  <si>
    <t>Vybavenie pomoci sa postupne zrýchľuje</t>
  </si>
  <si>
    <t>06.04. - 12.04.</t>
  </si>
  <si>
    <t>13.04. - 19.04.</t>
  </si>
  <si>
    <t>20.04. - 26.04.</t>
  </si>
  <si>
    <t>27.04. - 03.05.</t>
  </si>
  <si>
    <t>04.05. - 10.05.</t>
  </si>
  <si>
    <t>11.05. - 17.05.</t>
  </si>
  <si>
    <t>18.05. - 24.05.</t>
  </si>
  <si>
    <t>25.05. - 31.05.</t>
  </si>
  <si>
    <t>01.06. - 07.06.</t>
  </si>
  <si>
    <t>08.06. - 14.06.</t>
  </si>
  <si>
    <t>15.06. - 21.06.</t>
  </si>
  <si>
    <t>22.06. - 28.06.</t>
  </si>
  <si>
    <t>29.06. - 05.07.</t>
  </si>
  <si>
    <t>06.07. - 12.07.</t>
  </si>
  <si>
    <t>13.07. - 19.07.</t>
  </si>
  <si>
    <t>20.07. - 26.07.</t>
  </si>
  <si>
    <t>27.07. - 02.08.</t>
  </si>
  <si>
    <t>03.08. - 09.08.</t>
  </si>
  <si>
    <t>10.08. - 16.08.</t>
  </si>
  <si>
    <t>17.08. - 23.08.</t>
  </si>
  <si>
    <t>24.08. - 30.08.</t>
  </si>
  <si>
    <t>31.08. - 06.09.</t>
  </si>
  <si>
    <t>07.09. - 13.09.</t>
  </si>
  <si>
    <t>14.09. - 20.09.</t>
  </si>
  <si>
    <t>21.09. - 27.09.</t>
  </si>
  <si>
    <t>28.09. - 04.10.</t>
  </si>
  <si>
    <t>05.10. - 11.10.</t>
  </si>
  <si>
    <t>12.10. - 18.10.</t>
  </si>
  <si>
    <t>19.10. - 25.10.</t>
  </si>
  <si>
    <t>26.10. - 01.11.</t>
  </si>
  <si>
    <t>02.11. - 08.11.</t>
  </si>
  <si>
    <t>09.11. - 15.11.</t>
  </si>
  <si>
    <t>16.11. - 22.11.</t>
  </si>
  <si>
    <t>23.11. - 29.11.</t>
  </si>
  <si>
    <t>30.11. - 06.12.</t>
  </si>
  <si>
    <t>07.12. - 13.12.</t>
  </si>
  <si>
    <t>14.12. - 20.12.</t>
  </si>
  <si>
    <t>21.12. - 27.12.</t>
  </si>
  <si>
    <t>28.12. - 03.01.</t>
  </si>
  <si>
    <t>04.01. - 10.01.</t>
  </si>
  <si>
    <t>11.01. - 17.01.</t>
  </si>
  <si>
    <t>18.01. - 24.01.</t>
  </si>
  <si>
    <t>25.01. - 31.01.</t>
  </si>
  <si>
    <t>01.02. - 07.02.</t>
  </si>
  <si>
    <t>08.02. - 14.02.</t>
  </si>
  <si>
    <t>15.02. - 21.02.</t>
  </si>
  <si>
    <t>22.02. - 28.02.</t>
  </si>
  <si>
    <t>01.03. - 07.03.</t>
  </si>
  <si>
    <t>08.03. - 14.03.</t>
  </si>
  <si>
    <t>15.03. - 21.03.</t>
  </si>
  <si>
    <t>22.03. - 28.03.</t>
  </si>
  <si>
    <t>29.03. - 04.04.</t>
  </si>
  <si>
    <t>05.04. - 11.04.</t>
  </si>
  <si>
    <t>12.04. - 18.04.</t>
  </si>
  <si>
    <t>19.04. - 25.04.</t>
  </si>
  <si>
    <t>26.04. - 02.05.</t>
  </si>
  <si>
    <t>03.05. - 09.05.</t>
  </si>
  <si>
    <t>10.05. - 16.05.</t>
  </si>
  <si>
    <t>17.05. - 23.05.</t>
  </si>
  <si>
    <t>24.05. - 30.05.</t>
  </si>
  <si>
    <t>31.05. - 06.06.</t>
  </si>
  <si>
    <t>07.06. - 13.06.</t>
  </si>
  <si>
    <t>14.06. - 20.06.</t>
  </si>
  <si>
    <t>21.06. - 27.06.</t>
  </si>
  <si>
    <t>28.06. - 04.07.</t>
  </si>
  <si>
    <t>05.07. - 11.07.</t>
  </si>
  <si>
    <t>12.07. - 18.07.</t>
  </si>
  <si>
    <t>19.07. - 25.07.</t>
  </si>
  <si>
    <t>26.07. - 01.08.</t>
  </si>
  <si>
    <t>02.08. - 08.08.</t>
  </si>
  <si>
    <t>09.08. - 15.08.</t>
  </si>
  <si>
    <t>16.08. - 22.08.</t>
  </si>
  <si>
    <t>23.08. - 29.08.</t>
  </si>
  <si>
    <t>30.08. - 05.09.</t>
  </si>
  <si>
    <t>06.09. - 12.09.</t>
  </si>
  <si>
    <t>13.09. - 19.09.</t>
  </si>
  <si>
    <t>20.09. - 26.09.</t>
  </si>
  <si>
    <t>27.09. - 03.10.</t>
  </si>
  <si>
    <t>04.10. - 10.10.</t>
  </si>
  <si>
    <t>11.10. - 17.10.</t>
  </si>
  <si>
    <t>18.10. - 24.10.</t>
  </si>
  <si>
    <t>25.10. - 31.10.</t>
  </si>
  <si>
    <t>01.11. - 07.11.</t>
  </si>
  <si>
    <t>08.11. - 14.11.</t>
  </si>
  <si>
    <t>15.11. - 21.11.</t>
  </si>
  <si>
    <t>22.11. - 28.11.</t>
  </si>
  <si>
    <t>29.11. - 05.12.</t>
  </si>
  <si>
    <t>06.12. - 12.12.</t>
  </si>
  <si>
    <t>13.12. - 19.12.</t>
  </si>
  <si>
    <t>20.12. - 26.12.</t>
  </si>
  <si>
    <t>27.12. - 02.01.</t>
  </si>
  <si>
    <t>03.01. - 09.01.</t>
  </si>
  <si>
    <t>10.01. - 16.01.</t>
  </si>
  <si>
    <t>17.01. - 23.01.</t>
  </si>
  <si>
    <t>24.01. - 30.01.</t>
  </si>
  <si>
    <t>31.01. - 06.02.</t>
  </si>
  <si>
    <t>07.02. - 13.02.</t>
  </si>
  <si>
    <t>14.02. - 20.02.</t>
  </si>
  <si>
    <t>21.02. - 27.02.</t>
  </si>
  <si>
    <t>28.02. - 06.03.</t>
  </si>
  <si>
    <t>Tabuľka A1 Prehľad čerpania podpory cez Prvú pomoc v členení podľa kategórie veľkosti</t>
  </si>
  <si>
    <t>Podporené subjekty v rámci projektov prvej pomoci s nárokom za marec 2020</t>
  </si>
  <si>
    <t>Členenie podľa kategórie veľkosti</t>
  </si>
  <si>
    <t>Celkom</t>
  </si>
  <si>
    <t>Kategória veľkosti podniku</t>
  </si>
  <si>
    <t>mikro</t>
  </si>
  <si>
    <t>malý</t>
  </si>
  <si>
    <t>stredný</t>
  </si>
  <si>
    <t>veľký</t>
  </si>
  <si>
    <t>neurčený</t>
  </si>
  <si>
    <t>Počet podporených žiadateľov</t>
  </si>
  <si>
    <t>spolu</t>
  </si>
  <si>
    <t>Počet podporených zamestnancov, resp. SZČO (mesačný kumulatív)</t>
  </si>
  <si>
    <t>Uhrádzaná suma [EUR]</t>
  </si>
  <si>
    <t>Podporené subjekty v rámci projektov prvej pomoci s nárokom za apríl 2020</t>
  </si>
  <si>
    <t>Podporené subjekty v rámci projektov prvej pomoci s nárokom za máj 2020</t>
  </si>
  <si>
    <t>Podporené subjekty v rámci projektov prvej pomoci s nárokom za jún 2020</t>
  </si>
  <si>
    <t>Podporené subjekty v rámci projektov prvej pomoci s nárokom za júl 2020</t>
  </si>
  <si>
    <t>Podporené subjekty v rámci projektov prvej pomoci s nárokom za august 2020</t>
  </si>
  <si>
    <t>Podporené subjekty v rámci projektov prvej pomoci s nárokom za september 2020</t>
  </si>
  <si>
    <t>Podporené subjekty v rámci projektov prvej pomoci s nárokom za október 2020</t>
  </si>
  <si>
    <t>Podporené subjekty v rámci projektov prvej pomoci s nárokom za november 2020</t>
  </si>
  <si>
    <t>Podporené subjekty v rámci projektov prvej pomoci s nárokom za december 2020</t>
  </si>
  <si>
    <t>Podporené subjekty v rámci projektov prvej pomoci s nárokom za január 2021</t>
  </si>
  <si>
    <t>Podporené subjekty v rámci projektov prvej pomoci s nárokom za február 2021</t>
  </si>
  <si>
    <t>Podporené subjekty v rámci projektov prvej pomoci s nárokom za marec 2021</t>
  </si>
  <si>
    <t>Podporené subjekty v rámci projektov prvej pomoci s nárokom za apríl 2021</t>
  </si>
  <si>
    <t>Podporené subjekty v rámci projektov prvej pomoci s nárokom za máj 2021</t>
  </si>
  <si>
    <t>Podporené subjekty v rámci projektov prvej pomoci s nárokom za jún 2021</t>
  </si>
  <si>
    <t>Podporené subjekty v rámci projektov prvej pomoci s nárokom za júl 2021</t>
  </si>
  <si>
    <t>Podporené subjekty v rámci projektov prvej pomoci s nárokom za september 2021</t>
  </si>
  <si>
    <t>Podporené subjekty v rámci projektov prvej pomoci s nárokom za október 2021</t>
  </si>
  <si>
    <t>Podporené subjekty v rámci projektov prvej pomoci s nárokom za november 2021</t>
  </si>
  <si>
    <t>Podporené subjekty v rámci projektov prvej pomoci s nárokom za december 2021</t>
  </si>
  <si>
    <t>Podporené subjekty v rámci projektov prvej pomoci s nárokom za január 2022</t>
  </si>
  <si>
    <t>Podporené subjekty v rámci projektov prvej pomoci s nárokom za február 2022</t>
  </si>
  <si>
    <t>Tabuľka A2 Prehľad čerpania podpory cez Prvú pomoc v členení podľa odvetvia</t>
  </si>
  <si>
    <t>Členenie podľa odvetvia</t>
  </si>
  <si>
    <t>Odvetvie (Sekcia SK-NACE)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</si>
  <si>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</si>
  <si>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</si>
  <si>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</si>
  <si>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</si>
  <si>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</si>
  <si>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</si>
  <si>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</si>
  <si>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</si>
  <si>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</si>
  <si>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</si>
  <si>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</si>
  <si>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</si>
  <si>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</si>
  <si>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</si>
  <si>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</si>
  <si>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</si>
  <si>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</si>
  <si>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</si>
  <si>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</si>
  <si>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</si>
  <si>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</si>
  <si>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neurčené</t>
  </si>
  <si>
    <t>Kategórie veľkosti podniku</t>
  </si>
  <si>
    <t>Kategória podniku *</t>
  </si>
  <si>
    <t>Počet pracovníkov **</t>
  </si>
  <si>
    <t>Ročný obrat ***</t>
  </si>
  <si>
    <t>Ročná bilančná suma ****</t>
  </si>
  <si>
    <t>Mikro</t>
  </si>
  <si>
    <t>0 až 9</t>
  </si>
  <si>
    <t>≤ 2 mil. €</t>
  </si>
  <si>
    <t>Malý</t>
  </si>
  <si>
    <t>10 až 49</t>
  </si>
  <si>
    <t>≤ 10 mil. €</t>
  </si>
  <si>
    <t>Stredný</t>
  </si>
  <si>
    <t>50 až 249</t>
  </si>
  <si>
    <t>≤ 50 mil. €</t>
  </si>
  <si>
    <t>≤ 43 mil. €</t>
  </si>
  <si>
    <t>Veľký</t>
  </si>
  <si>
    <t>250 a viac</t>
  </si>
  <si>
    <t>* Podnik patrí do danej kategórie veľkosti, ak má príslušný počet pracovníkov a zároveň spĺňa aspoň jedno z obmedzení na obrat alebo bilančnú sumu.</t>
  </si>
  <si>
    <t>** Zahŕňa zamestnancov, vlastníkov - manažérov, partnerov, ktorí sa podieľajú na  pravidelnej činnosti v podniku a majú z neho finančné výhody.</t>
  </si>
  <si>
    <t>*** Určuje sa na základe výpočtu príjmov po vyplatení všetkých rabatov. Obrat nezahŕňa DPH alebo iné nepriame dane.</t>
  </si>
  <si>
    <t>**** Hodnota základných aktív podniku.</t>
  </si>
  <si>
    <t>Štatistická klasifikácia ekonomických činností SK NACE</t>
  </si>
  <si>
    <t>Sekcia SK NACE</t>
  </si>
  <si>
    <t>Odvetvie</t>
  </si>
  <si>
    <t>Poľnohospodárstvo, lesníctvo a rybolov</t>
  </si>
  <si>
    <t>Ťažba a dobývanie</t>
  </si>
  <si>
    <t>Priemyselná výroba</t>
  </si>
  <si>
    <t>Dodávka elektriny, plynu, pary a studeného vzduchu</t>
  </si>
  <si>
    <t>Dodávka vody; čistenie a odvod odpadových vôd, odpady a služby odstraňovania odpadov</t>
  </si>
  <si>
    <t>Stavebníctvo</t>
  </si>
  <si>
    <t>Veľkoobchod a maloobchod; oprava motorových vozidiel a motocyklov</t>
  </si>
  <si>
    <t>Doprava a skladovanie</t>
  </si>
  <si>
    <t>Ubytovacie a stravovacie služby</t>
  </si>
  <si>
    <t>Informácie a komunikácia</t>
  </si>
  <si>
    <t>Finančné a poisťovacie činnosti</t>
  </si>
  <si>
    <t>Činnosti v oblasti nehnuteľností</t>
  </si>
  <si>
    <t>Odborné, vedecké a technické činnosti</t>
  </si>
  <si>
    <t>Administratívne a podporné služby</t>
  </si>
  <si>
    <t>Verejná správa a obrana; povinné sociálne zabezpečenie</t>
  </si>
  <si>
    <t>Vzdelávanie</t>
  </si>
  <si>
    <t>Zdravotníctvo a sociálna pomoc</t>
  </si>
  <si>
    <t>Umenie, zábava a rekreácia</t>
  </si>
  <si>
    <t>Ostatné činnosti</t>
  </si>
  <si>
    <t>Činnosti domácností ako zamestnávateľov</t>
  </si>
  <si>
    <t>Činnosti extrateritoriálnych organizácií a združení</t>
  </si>
  <si>
    <t>Spracované na základe údajov evidovaných v Sociálnej poisťovni k 10.4.2022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</si>
</sst>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\ ##0"/>
    <numFmt numFmtId="165" formatCode="#\ ###\ ##0.00\ \€"/>
    <numFmt numFmtId="166" formatCode="#\ ##0.0\ %"/>
    <numFmt numFmtId="167" formatCode="mmmm\ yy"/>
    <numFmt numFmtId="168" formatCode="#\ ###\ ##0"/>
    <numFmt numFmtId="169" formatCode="0.0\ %"/>
    <numFmt numFmtId="170" formatCode="#\ ###\ ##0.00"/>
  </numFmts>
  <fonts count="11" x14ac:knownFonts="1">
    <font>
      <sz val="9"/>
      <color rgb="FF000000"/>
      <name val="Arial Narrow"/>
    </font>
    <font>
      <b/>
      <sz val="12"/>
      <color rgb="FFB7194A"/>
      <name val="Arial Narrow"/>
    </font>
    <font>
      <b/>
      <sz val="9"/>
      <color rgb="FFFFFFFF"/>
      <name val="Arial Narrow"/>
    </font>
    <font>
      <b/>
      <sz val="9"/>
      <color rgb="FFB7194A"/>
      <name val="Arial Narrow"/>
    </font>
    <font>
      <u/>
      <sz val="9"/>
      <color rgb="FFB7194A"/>
      <name val="Arial Narrow"/>
    </font>
    <font>
      <sz val="9"/>
      <color rgb="FFB7194A"/>
      <name val="Arial Narrow"/>
    </font>
    <font>
      <u/>
      <sz val="10"/>
      <color rgb="FF000000"/>
      <name val="Arial Narrow"/>
    </font>
    <font>
      <sz val="10"/>
      <color rgb="FF000000"/>
      <name val="Arial Narrow"/>
    </font>
    <font>
      <b/>
      <sz val="9"/>
      <color rgb="FF000000"/>
      <name val="Arial Narrow"/>
    </font>
    <font>
      <sz val="10"/>
      <color rgb="FFB7194A"/>
      <name val="Arial Narrow"/>
    </font>
    <font>
      <b/>
      <sz val="9"/>
      <color rgb="FFFFFFFF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B7194A"/>
      </patternFill>
    </fill>
  </fills>
  <borders count="11">
    <border>
      <left/>
      <right/>
      <top/>
      <bottom/>
      <diagonal/>
    </border>
    <border>
      <left/>
      <right/>
      <top/>
      <bottom style="thick">
        <color rgb="FFFADEE7"/>
      </bottom>
      <diagonal/>
    </border>
    <border>
      <left/>
      <right/>
      <top/>
      <bottom style="thin">
        <color rgb="FFB7194A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E6E6E6"/>
      </left>
      <right/>
      <top/>
      <bottom/>
      <diagonal/>
    </border>
    <border>
      <left style="thin">
        <color rgb="FFE6E6E6"/>
      </left>
      <right/>
      <top/>
      <bottom style="thin">
        <color rgb="FFB7194A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282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right" vertical="center"/>
    </xf>
    <xf numFmtId="165" fontId="0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164" fontId="0" fillId="0" borderId="2" xfId="0" applyNumberFormat="1" applyFont="1" applyBorder="1" applyAlignment="1">
      <alignment horizontal="right" vertical="center"/>
    </xf>
    <xf numFmtId="165" fontId="0" fillId="0" borderId="2" xfId="0" applyNumberFormat="1" applyFont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165" fontId="0" fillId="0" borderId="0" xfId="0" applyNumberFormat="1" applyFont="1" applyAlignment="1">
      <alignment vertical="center"/>
    </xf>
    <xf numFmtId="166" fontId="0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0" fillId="0" borderId="2" xfId="0" applyFont="1" applyBorder="1" applyAlignment="1">
      <alignment vertical="center"/>
    </xf>
    <xf numFmtId="0" fontId="3" fillId="0" borderId="6" xfId="0" applyFont="1" applyBorder="1"/>
    <xf numFmtId="0" fontId="2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0" fillId="0" borderId="0" xfId="0" applyNumberFormat="1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164" fontId="0" fillId="0" borderId="2" xfId="0" applyNumberFormat="1" applyFont="1" applyBorder="1" applyAlignment="1">
      <alignment vertical="center"/>
    </xf>
    <xf numFmtId="165" fontId="0" fillId="0" borderId="0" xfId="0" applyNumberFormat="1" applyFont="1" applyAlignment="1">
      <alignment vertical="center"/>
    </xf>
    <xf numFmtId="166" fontId="0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166" fontId="0" fillId="0" borderId="2" xfId="0" applyNumberFormat="1" applyFont="1" applyBorder="1" applyAlignment="1">
      <alignment vertical="center"/>
    </xf>
    <xf numFmtId="164" fontId="0" fillId="0" borderId="6" xfId="0" applyNumberFormat="1" applyFont="1" applyBorder="1" applyAlignment="1">
      <alignment vertical="center"/>
    </xf>
    <xf numFmtId="165" fontId="0" fillId="0" borderId="6" xfId="0" applyNumberFormat="1" applyFont="1" applyBorder="1" applyAlignment="1">
      <alignment vertical="center"/>
    </xf>
    <xf numFmtId="166" fontId="0" fillId="0" borderId="6" xfId="0" applyNumberFormat="1" applyFont="1" applyBorder="1" applyAlignment="1">
      <alignment vertical="center"/>
    </xf>
    <xf numFmtId="164" fontId="3" fillId="0" borderId="6" xfId="0" applyNumberFormat="1" applyFont="1" applyBorder="1" applyAlignment="1">
      <alignment vertical="center"/>
    </xf>
    <xf numFmtId="166" fontId="3" fillId="0" borderId="6" xfId="0" applyNumberFormat="1" applyFont="1" applyBorder="1" applyAlignment="1">
      <alignment vertical="center"/>
    </xf>
    <xf numFmtId="164" fontId="0" fillId="0" borderId="7" xfId="0" applyNumberFormat="1" applyFont="1" applyBorder="1" applyAlignment="1">
      <alignment vertical="center"/>
    </xf>
    <xf numFmtId="165" fontId="0" fillId="0" borderId="7" xfId="0" applyNumberFormat="1" applyFont="1" applyBorder="1" applyAlignment="1">
      <alignment vertical="center"/>
    </xf>
    <xf numFmtId="166" fontId="0" fillId="0" borderId="7" xfId="0" applyNumberFormat="1" applyFont="1" applyBorder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164" fontId="0" fillId="0" borderId="0" xfId="0" applyNumberFormat="1" applyFont="1" applyAlignment="1">
      <alignment vertical="center"/>
    </xf>
    <xf numFmtId="165" fontId="0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0" fillId="0" borderId="2" xfId="0" applyNumberFormat="1" applyFont="1" applyBorder="1" applyAlignment="1">
      <alignment vertical="center"/>
    </xf>
    <xf numFmtId="165" fontId="0" fillId="0" borderId="2" xfId="0" applyNumberFormat="1" applyFont="1" applyBorder="1" applyAlignment="1">
      <alignment vertical="center"/>
    </xf>
    <xf numFmtId="167" fontId="2" fillId="2" borderId="0" xfId="0" applyNumberFormat="1" applyFont="1" applyFill="1" applyAlignment="1">
      <alignment horizontal="right" vertical="center"/>
    </xf>
    <xf numFmtId="168" fontId="0" fillId="0" borderId="0" xfId="0" applyNumberFormat="1" applyFont="1" applyAlignment="1">
      <alignment vertical="center"/>
    </xf>
    <xf numFmtId="169" fontId="0" fillId="0" borderId="0" xfId="0" applyNumberFormat="1" applyFont="1" applyAlignment="1">
      <alignment vertical="center"/>
    </xf>
    <xf numFmtId="0" fontId="8" fillId="0" borderId="2" xfId="0" applyFont="1" applyBorder="1" applyAlignment="1">
      <alignment vertical="center"/>
    </xf>
    <xf numFmtId="168" fontId="8" fillId="0" borderId="2" xfId="0" applyNumberFormat="1" applyFont="1" applyBorder="1" applyAlignment="1">
      <alignment vertical="center"/>
    </xf>
    <xf numFmtId="169" fontId="8" fillId="0" borderId="2" xfId="0" applyNumberFormat="1" applyFont="1" applyBorder="1" applyAlignment="1">
      <alignment vertical="center"/>
    </xf>
    <xf numFmtId="2" fontId="0" fillId="0" borderId="0" xfId="0" applyNumberFormat="1" applyFont="1" applyAlignment="1">
      <alignment vertical="center"/>
    </xf>
    <xf numFmtId="2" fontId="0" fillId="0" borderId="2" xfId="0" applyNumberFormat="1" applyFont="1" applyBorder="1" applyAlignment="1">
      <alignment vertical="center"/>
    </xf>
    <xf numFmtId="2" fontId="0" fillId="0" borderId="0" xfId="0" applyNumberFormat="1" applyFont="1" applyAlignment="1">
      <alignment vertical="center"/>
    </xf>
    <xf numFmtId="2" fontId="0" fillId="0" borderId="2" xfId="0" applyNumberFormat="1" applyFont="1" applyBorder="1" applyAlignment="1">
      <alignment vertical="center"/>
    </xf>
    <xf numFmtId="164" fontId="0" fillId="0" borderId="0" xfId="0" applyNumberFormat="1" applyFont="1" applyAlignment="1">
      <alignment vertical="center"/>
    </xf>
    <xf numFmtId="164" fontId="0" fillId="0" borderId="2" xfId="0" applyNumberFormat="1" applyFont="1" applyBorder="1" applyAlignment="1">
      <alignment vertical="center"/>
    </xf>
    <xf numFmtId="164" fontId="0" fillId="0" borderId="0" xfId="0" applyNumberFormat="1" applyFont="1" applyAlignment="1">
      <alignment vertical="center"/>
    </xf>
    <xf numFmtId="164" fontId="0" fillId="0" borderId="2" xfId="0" applyNumberFormat="1" applyFont="1" applyBorder="1" applyAlignment="1">
      <alignment vertical="center"/>
    </xf>
    <xf numFmtId="164" fontId="0" fillId="0" borderId="0" xfId="0" applyNumberFormat="1" applyFont="1" applyAlignment="1">
      <alignment vertical="center"/>
    </xf>
    <xf numFmtId="164" fontId="0" fillId="0" borderId="2" xfId="0" applyNumberFormat="1" applyFont="1" applyBorder="1" applyAlignment="1">
      <alignment vertical="center"/>
    </xf>
    <xf numFmtId="2" fontId="0" fillId="0" borderId="0" xfId="0" applyNumberFormat="1" applyFont="1" applyAlignment="1">
      <alignment horizontal="center" vertical="center"/>
    </xf>
    <xf numFmtId="168" fontId="0" fillId="0" borderId="0" xfId="0" applyNumberFormat="1" applyFont="1" applyAlignment="1">
      <alignment horizontal="right" vertical="center" indent="4"/>
    </xf>
    <xf numFmtId="2" fontId="8" fillId="0" borderId="2" xfId="0" applyNumberFormat="1" applyFont="1" applyBorder="1" applyAlignment="1">
      <alignment horizontal="center" vertical="center"/>
    </xf>
    <xf numFmtId="168" fontId="8" fillId="0" borderId="2" xfId="0" applyNumberFormat="1" applyFont="1" applyBorder="1" applyAlignment="1">
      <alignment horizontal="right" vertical="center" indent="4"/>
    </xf>
    <xf numFmtId="2" fontId="0" fillId="0" borderId="0" xfId="0" applyNumberFormat="1" applyFont="1" applyAlignment="1">
      <alignment horizontal="center" vertical="center"/>
    </xf>
    <xf numFmtId="168" fontId="0" fillId="0" borderId="0" xfId="0" applyNumberFormat="1" applyFont="1" applyAlignment="1">
      <alignment horizontal="right" vertical="center" indent="4"/>
    </xf>
    <xf numFmtId="2" fontId="8" fillId="0" borderId="2" xfId="0" applyNumberFormat="1" applyFont="1" applyBorder="1" applyAlignment="1">
      <alignment horizontal="center" vertical="center"/>
    </xf>
    <xf numFmtId="168" fontId="8" fillId="0" borderId="2" xfId="0" applyNumberFormat="1" applyFont="1" applyBorder="1" applyAlignment="1">
      <alignment horizontal="right" vertical="center" indent="4"/>
    </xf>
    <xf numFmtId="0" fontId="9" fillId="0" borderId="0" xfId="0" applyFont="1"/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/>
    <xf numFmtId="0" fontId="10" fillId="2" borderId="0" xfId="0" applyFont="1" applyFill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9" fillId="0" borderId="0" xfId="0" applyFont="1"/>
    <xf numFmtId="0" fontId="1" fillId="0" borderId="1" xfId="0" applyFont="1" applyBorder="1"/>
    <xf numFmtId="0" fontId="0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0" fontId="0" fillId="0" borderId="0" xfId="0" applyFont="1" applyAlignment="1">
      <alignment vertical="center"/>
    </xf>
    <xf numFmtId="165" fontId="0" fillId="0" borderId="0" xfId="0" applyNumberFormat="1" applyFont="1" applyAlignment="1">
      <alignment vertical="center"/>
    </xf>
    <xf numFmtId="166" fontId="0" fillId="0" borderId="0" xfId="0" applyNumberFormat="1" applyFont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0" borderId="0" xfId="0"/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165" fontId="0" fillId="0" borderId="0" xfId="0" applyNumberFormat="1" applyFont="1" applyAlignment="1">
      <alignment vertical="center" wrapText="1"/>
    </xf>
    <xf numFmtId="0" fontId="2" fillId="2" borderId="0" xfId="0" applyFont="1" applyFill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8" fillId="0" borderId="0" xfId="0" applyFont="1"/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showGridLines="0" tabSelected="1" workbookViewId="0"/>
  </sheetViews>
  <sheetFormatPr defaultColWidth="11.19921875" defaultRowHeight="13.5" x14ac:dyDescent="0.25"/>
  <cols>
    <col min="1" max="2" width="2.796875" customWidth="1"/>
    <col min="3" max="3" width="96.796875" customWidth="1"/>
  </cols>
  <sheetData>
    <row r="1" spans="1:3" ht="15.75" x14ac:dyDescent="0.25">
      <c r="B1" s="259" t="s">
        <v>0</v>
      </c>
      <c r="C1" s="259"/>
    </row>
    <row r="3" spans="1:3" x14ac:dyDescent="0.25">
      <c r="B3" s="256" t="str">
        <f>HYPERLINK("#'Tab2'!A1", "Tabuľka 2 Čerpanie finančných príspevkov za jednotlivé mesiace z projektov prvej pomoci")</f>
        <v>Tabuľka 2 Čerpanie finančných príspevkov za jednotlivé mesiace z projektov prvej pomoci</v>
      </c>
      <c r="C3" s="257"/>
    </row>
    <row r="4" spans="1:3" x14ac:dyDescent="0.25">
      <c r="B4" s="256" t="str">
        <f>HYPERLINK("#'Tab3'!A1", "Tabuľka 3 Vyplatené dávky „ošetrovné“")</f>
        <v>Tabuľka 3 Vyplatené dávky „ošetrovné“</v>
      </c>
      <c r="C4" s="257"/>
    </row>
    <row r="5" spans="1:3" x14ac:dyDescent="0.25">
      <c r="B5" s="256" t="str">
        <f>HYPERLINK("#'Tab4'!A1", "Tabuľka 4 Počet novohlásených prípadov DPN s dôvodom vzniku „karanténne opatrenie“")</f>
        <v>Tabuľka 4 Počet novohlásených prípadov DPN s dôvodom vzniku „karanténne opatrenie“</v>
      </c>
      <c r="C5" s="257"/>
    </row>
    <row r="6" spans="1:3" x14ac:dyDescent="0.25">
      <c r="B6" s="256" t="str">
        <f>HYPERLINK("#'Tab5'!A1", "Tabuľka 5 Vyplatené dávky „nemocenské“")</f>
        <v>Tabuľka 5 Vyplatené dávky „nemocenské“</v>
      </c>
      <c r="C6" s="257"/>
    </row>
    <row r="7" spans="1:3" x14ac:dyDescent="0.25">
      <c r="B7" s="256" t="str">
        <f>HYPERLINK("#'Tab6'!A1", "Tabuľka 6 Odklad a odpustenie odvodov na sociálne poistenie")</f>
        <v>Tabuľka 6 Odklad a odpustenie odvodov na sociálne poistenie</v>
      </c>
      <c r="C7" s="257"/>
    </row>
    <row r="8" spans="1:3" x14ac:dyDescent="0.25">
      <c r="B8" s="256" t="str">
        <f>HYPERLINK("#'Tab7'!A1", "Tabuľka 7 Vývoj počtu poistencov z registra Sociálnej poisťovne")</f>
        <v>Tabuľka 7 Vývoj počtu poistencov z registra Sociálnej poisťovne</v>
      </c>
      <c r="C8" s="257"/>
    </row>
    <row r="9" spans="1:3" x14ac:dyDescent="0.25">
      <c r="B9" s="256" t="str">
        <f>HYPERLINK("#'nezamestnanosť'!A1", "Vývoj nezamestnanosti")</f>
        <v>Vývoj nezamestnanosti</v>
      </c>
      <c r="C9" s="257"/>
    </row>
    <row r="11" spans="1:3" x14ac:dyDescent="0.25">
      <c r="B11" s="256" t="str">
        <f>HYPERLINK("#'TabB1'!A1", "Tabuľka B1 Trvanie vybavenia pomoci (od prijatia žiadosti alebo výkazu po spracovanie úradom práce)")</f>
        <v>Tabuľka B1 Trvanie vybavenia pomoci (od prijatia žiadosti alebo výkazu po spracovanie úradom práce)</v>
      </c>
      <c r="C11" s="257"/>
    </row>
    <row r="12" spans="1:3" x14ac:dyDescent="0.25">
      <c r="B12" s="256" t="str">
        <f>HYPERLINK("#'GrafB2'!A1", "Graf B2 Vybavenie pomoci sa postupne zrýchľuje")</f>
        <v>Graf B2 Vybavenie pomoci sa postupne zrýchľuje</v>
      </c>
      <c r="C12" s="257"/>
    </row>
    <row r="14" spans="1:3" x14ac:dyDescent="0.25">
      <c r="A14" s="67"/>
      <c r="B14" s="258" t="s">
        <v>254</v>
      </c>
      <c r="C14" s="258"/>
    </row>
    <row r="15" spans="1:3" x14ac:dyDescent="0.25">
      <c r="C15" s="256" t="str">
        <f>HYPERLINK("#'TabA1mar20'!A1", "marec 2020")</f>
        <v>marec 2020</v>
      </c>
    </row>
    <row r="16" spans="1:3" x14ac:dyDescent="0.25">
      <c r="C16" s="256" t="str">
        <f>HYPERLINK("#'TabA1apr20'!A1", "apríl 2020")</f>
        <v>apríl 2020</v>
      </c>
    </row>
    <row r="17" spans="3:3" x14ac:dyDescent="0.25">
      <c r="C17" s="256" t="str">
        <f>HYPERLINK("#'TabA1máj20'!A1", "máj 2020")</f>
        <v>máj 2020</v>
      </c>
    </row>
    <row r="18" spans="3:3" x14ac:dyDescent="0.25">
      <c r="C18" s="256" t="str">
        <f>HYPERLINK("#'TabA1jún20'!A1", "jún 2020")</f>
        <v>jún 2020</v>
      </c>
    </row>
    <row r="19" spans="3:3" x14ac:dyDescent="0.25">
      <c r="C19" s="256" t="str">
        <f>HYPERLINK("#'TabA1júl20'!A1", "júl 2020")</f>
        <v>júl 2020</v>
      </c>
    </row>
    <row r="20" spans="3:3" x14ac:dyDescent="0.25">
      <c r="C20" s="256" t="str">
        <f>HYPERLINK("#'TabA1aug20'!A1", "august 2020")</f>
        <v>august 2020</v>
      </c>
    </row>
    <row r="21" spans="3:3" x14ac:dyDescent="0.25">
      <c r="C21" s="256" t="str">
        <f>HYPERLINK("#'TabA1sep20'!A1", "september 2020")</f>
        <v>september 2020</v>
      </c>
    </row>
    <row r="22" spans="3:3" x14ac:dyDescent="0.25">
      <c r="C22" s="256" t="str">
        <f>HYPERLINK("#'TabA1okt20'!A1", "október 2020")</f>
        <v>október 2020</v>
      </c>
    </row>
    <row r="23" spans="3:3" x14ac:dyDescent="0.25">
      <c r="C23" s="256" t="str">
        <f>HYPERLINK("#'TabA1nov20'!A1", "november 2020")</f>
        <v>november 2020</v>
      </c>
    </row>
    <row r="24" spans="3:3" x14ac:dyDescent="0.25">
      <c r="C24" s="256" t="str">
        <f>HYPERLINK("#'TabA1dec20'!A1", "december 2020")</f>
        <v>december 2020</v>
      </c>
    </row>
    <row r="25" spans="3:3" x14ac:dyDescent="0.25">
      <c r="C25" s="256" t="str">
        <f>HYPERLINK("#'TabA1jan21'!A1", "január 2021")</f>
        <v>január 2021</v>
      </c>
    </row>
    <row r="26" spans="3:3" x14ac:dyDescent="0.25">
      <c r="C26" s="256" t="str">
        <f>HYPERLINK("#'TabA1feb21'!A1", "február 2021")</f>
        <v>február 2021</v>
      </c>
    </row>
    <row r="27" spans="3:3" x14ac:dyDescent="0.25">
      <c r="C27" s="256" t="str">
        <f>HYPERLINK("#'TabA1mar21'!A1", "marec 2021")</f>
        <v>marec 2021</v>
      </c>
    </row>
    <row r="28" spans="3:3" x14ac:dyDescent="0.25">
      <c r="C28" s="256" t="str">
        <f>HYPERLINK("#'TabA1apr21'!A1", "apríl 2021")</f>
        <v>apríl 2021</v>
      </c>
    </row>
    <row r="29" spans="3:3" x14ac:dyDescent="0.25">
      <c r="C29" s="256" t="str">
        <f>HYPERLINK("#'TabA1máj21'!A1", "máj 2021")</f>
        <v>máj 2021</v>
      </c>
    </row>
    <row r="30" spans="3:3" x14ac:dyDescent="0.25">
      <c r="C30" s="256" t="str">
        <f>HYPERLINK("#'TabA1jún21'!A1", "jún 2021")</f>
        <v>jún 2021</v>
      </c>
    </row>
    <row r="31" spans="3:3" x14ac:dyDescent="0.25">
      <c r="C31" s="256" t="str">
        <f>HYPERLINK("#'TabA1júl21'!A1", "júl 2021")</f>
        <v>júl 2021</v>
      </c>
    </row>
    <row r="32" spans="3:3" x14ac:dyDescent="0.25">
      <c r="C32" s="256" t="str">
        <f>HYPERLINK("#'TabA1sep21'!A1", "september 2021")</f>
        <v>september 2021</v>
      </c>
    </row>
    <row r="33" spans="1:3" x14ac:dyDescent="0.25">
      <c r="C33" s="256" t="str">
        <f>HYPERLINK("#'TabA1okt21'!A1", "október 2021")</f>
        <v>október 2021</v>
      </c>
    </row>
    <row r="34" spans="1:3" x14ac:dyDescent="0.25">
      <c r="C34" s="256" t="str">
        <f>HYPERLINK("#'TabA1nov21'!A1", "november 2021")</f>
        <v>november 2021</v>
      </c>
    </row>
    <row r="35" spans="1:3" x14ac:dyDescent="0.25">
      <c r="C35" s="256" t="str">
        <f>HYPERLINK("#'TabA1dec21'!A1", "december 2021")</f>
        <v>december 2021</v>
      </c>
    </row>
    <row r="36" spans="1:3" x14ac:dyDescent="0.25">
      <c r="C36" s="256" t="str">
        <f>HYPERLINK("#'TabA1jan22'!A1", "január 2022")</f>
        <v>január 2022</v>
      </c>
    </row>
    <row r="37" spans="1:3" x14ac:dyDescent="0.25">
      <c r="C37" s="256" t="str">
        <f>HYPERLINK("#'TabA1feb22'!A1", "február 2022")</f>
        <v>február 2022</v>
      </c>
    </row>
    <row r="39" spans="1:3" x14ac:dyDescent="0.25">
      <c r="A39" s="67"/>
      <c r="B39" s="258" t="s">
        <v>290</v>
      </c>
      <c r="C39" s="258"/>
    </row>
    <row r="40" spans="1:3" x14ac:dyDescent="0.25">
      <c r="C40" s="256" t="str">
        <f>HYPERLINK("#'TabA2mar20'!A1", "marec 2020")</f>
        <v>marec 2020</v>
      </c>
    </row>
    <row r="41" spans="1:3" x14ac:dyDescent="0.25">
      <c r="C41" s="256" t="str">
        <f>HYPERLINK("#'TabA2apr20'!A1", "apríl 2020")</f>
        <v>apríl 2020</v>
      </c>
    </row>
    <row r="42" spans="1:3" x14ac:dyDescent="0.25">
      <c r="C42" s="256" t="str">
        <f>HYPERLINK("#'TabA2máj20'!A1", "máj 2020")</f>
        <v>máj 2020</v>
      </c>
    </row>
    <row r="43" spans="1:3" x14ac:dyDescent="0.25">
      <c r="C43" s="256" t="str">
        <f>HYPERLINK("#'TabA2jún20'!A1", "jún 2020")</f>
        <v>jún 2020</v>
      </c>
    </row>
    <row r="44" spans="1:3" x14ac:dyDescent="0.25">
      <c r="C44" s="256" t="str">
        <f>HYPERLINK("#'TabA2júl20'!A1", "júl 2020")</f>
        <v>júl 2020</v>
      </c>
    </row>
    <row r="45" spans="1:3" x14ac:dyDescent="0.25">
      <c r="C45" s="256" t="str">
        <f>HYPERLINK("#'TabA2aug20'!A1", "august 2020")</f>
        <v>august 2020</v>
      </c>
    </row>
    <row r="46" spans="1:3" x14ac:dyDescent="0.25">
      <c r="C46" s="256" t="str">
        <f>HYPERLINK("#'TabA2sep20'!A1", "september 2020")</f>
        <v>september 2020</v>
      </c>
    </row>
    <row r="47" spans="1:3" x14ac:dyDescent="0.25">
      <c r="C47" s="256" t="str">
        <f>HYPERLINK("#'TabA2okt20'!A1", "október 2020")</f>
        <v>október 2020</v>
      </c>
    </row>
    <row r="48" spans="1:3" x14ac:dyDescent="0.25">
      <c r="C48" s="256" t="str">
        <f>HYPERLINK("#'TabA2nov20'!A1", "november 2020")</f>
        <v>november 2020</v>
      </c>
    </row>
    <row r="49" spans="2:3" x14ac:dyDescent="0.25">
      <c r="C49" s="256" t="str">
        <f>HYPERLINK("#'TabA2dec20'!A1", "december 2020")</f>
        <v>december 2020</v>
      </c>
    </row>
    <row r="50" spans="2:3" x14ac:dyDescent="0.25">
      <c r="C50" s="256" t="str">
        <f>HYPERLINK("#'TabA2jan21'!A1", "január 2021")</f>
        <v>január 2021</v>
      </c>
    </row>
    <row r="51" spans="2:3" x14ac:dyDescent="0.25">
      <c r="C51" s="256" t="str">
        <f>HYPERLINK("#'TabA2feb21'!A1", "február 2021")</f>
        <v>február 2021</v>
      </c>
    </row>
    <row r="52" spans="2:3" x14ac:dyDescent="0.25">
      <c r="C52" s="256" t="str">
        <f>HYPERLINK("#'TabA2mar21'!A1", "marec 2021")</f>
        <v>marec 2021</v>
      </c>
    </row>
    <row r="53" spans="2:3" x14ac:dyDescent="0.25">
      <c r="C53" s="256" t="str">
        <f>HYPERLINK("#'TabA2apr21'!A1", "apríl 2021")</f>
        <v>apríl 2021</v>
      </c>
    </row>
    <row r="54" spans="2:3" x14ac:dyDescent="0.25">
      <c r="C54" s="256" t="str">
        <f>HYPERLINK("#'TabA2máj21'!A1", "máj 2021")</f>
        <v>máj 2021</v>
      </c>
    </row>
    <row r="55" spans="2:3" x14ac:dyDescent="0.25">
      <c r="C55" s="256" t="str">
        <f>HYPERLINK("#'TabA2jún21'!A1", "jún 2021")</f>
        <v>jún 2021</v>
      </c>
    </row>
    <row r="56" spans="2:3" x14ac:dyDescent="0.25">
      <c r="C56" s="256" t="str">
        <f>HYPERLINK("#'TabA2júl21'!A1", "júl 2021")</f>
        <v>júl 2021</v>
      </c>
    </row>
    <row r="57" spans="2:3" x14ac:dyDescent="0.25">
      <c r="C57" s="256" t="str">
        <f>HYPERLINK("#'TabA2sep21'!A1", "september 2021")</f>
        <v>september 2021</v>
      </c>
    </row>
    <row r="58" spans="2:3" x14ac:dyDescent="0.25">
      <c r="C58" s="256" t="str">
        <f>HYPERLINK("#'TabA2okt21'!A1", "október 2021")</f>
        <v>október 2021</v>
      </c>
    </row>
    <row r="59" spans="2:3" x14ac:dyDescent="0.25">
      <c r="C59" s="256" t="str">
        <f>HYPERLINK("#'TabA2nov21'!A1", "november 2021")</f>
        <v>november 2021</v>
      </c>
    </row>
    <row r="60" spans="2:3" x14ac:dyDescent="0.25">
      <c r="C60" s="256" t="str">
        <f>HYPERLINK("#'TabA2dec21'!A1", "december 2021")</f>
        <v>december 2021</v>
      </c>
    </row>
    <row r="61" spans="2:3" x14ac:dyDescent="0.25">
      <c r="C61" s="256" t="str">
        <f>HYPERLINK("#'TabA2jan22'!A1", "január 2022")</f>
        <v>január 2022</v>
      </c>
    </row>
    <row r="62" spans="2:3" x14ac:dyDescent="0.25">
      <c r="C62" s="256" t="str">
        <f>HYPERLINK("#'TabA2feb22'!A1", "február 2022")</f>
        <v>február 2022</v>
      </c>
    </row>
    <row r="64" spans="2:3" x14ac:dyDescent="0.25">
      <c r="B64" s="256" t="str">
        <f>HYPERLINK("#'Vysvetlivky'!A1", "Vysvetlivky k tabuľkám")</f>
        <v>Vysvetlivky k tabuľkám</v>
      </c>
      <c r="C64" s="257"/>
    </row>
  </sheetData>
  <mergeCells count="59">
    <mergeCell ref="B1:C1"/>
    <mergeCell ref="B3:C3"/>
    <mergeCell ref="B4:C4"/>
    <mergeCell ref="B5:C5"/>
    <mergeCell ref="B6:C6"/>
    <mergeCell ref="B7:C7"/>
    <mergeCell ref="B8:C8"/>
    <mergeCell ref="B9:C9"/>
    <mergeCell ref="B11:C11"/>
    <mergeCell ref="B12:C12"/>
    <mergeCell ref="B14:C14"/>
    <mergeCell ref="C15"/>
    <mergeCell ref="C16"/>
    <mergeCell ref="C17"/>
    <mergeCell ref="C18"/>
    <mergeCell ref="C19"/>
    <mergeCell ref="C20"/>
    <mergeCell ref="C21"/>
    <mergeCell ref="C22"/>
    <mergeCell ref="C23"/>
    <mergeCell ref="C24"/>
    <mergeCell ref="C25"/>
    <mergeCell ref="C26"/>
    <mergeCell ref="C27"/>
    <mergeCell ref="C28"/>
    <mergeCell ref="C29"/>
    <mergeCell ref="C30"/>
    <mergeCell ref="C31"/>
    <mergeCell ref="C32"/>
    <mergeCell ref="C33"/>
    <mergeCell ref="C34"/>
    <mergeCell ref="C35"/>
    <mergeCell ref="C36"/>
    <mergeCell ref="C37"/>
    <mergeCell ref="B39:C39"/>
    <mergeCell ref="C40"/>
    <mergeCell ref="C41"/>
    <mergeCell ref="C42"/>
    <mergeCell ref="C43"/>
    <mergeCell ref="C44"/>
    <mergeCell ref="C45"/>
    <mergeCell ref="C46"/>
    <mergeCell ref="C47"/>
    <mergeCell ref="C48"/>
    <mergeCell ref="C49"/>
    <mergeCell ref="C50"/>
    <mergeCell ref="C51"/>
    <mergeCell ref="C52"/>
    <mergeCell ref="C53"/>
    <mergeCell ref="C54"/>
    <mergeCell ref="C60"/>
    <mergeCell ref="C61"/>
    <mergeCell ref="C62"/>
    <mergeCell ref="B64:C64"/>
    <mergeCell ref="C55"/>
    <mergeCell ref="C56"/>
    <mergeCell ref="C57"/>
    <mergeCell ref="C58"/>
    <mergeCell ref="C59"/>
  </mergeCells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11"/>
  <sheetViews>
    <sheetView showGridLines="0" workbookViewId="0"/>
  </sheetViews>
  <sheetFormatPr defaultColWidth="11.19921875" defaultRowHeight="13.5" x14ac:dyDescent="0.25"/>
  <cols>
    <col min="1" max="4" width="24.796875" customWidth="1"/>
  </cols>
  <sheetData>
    <row r="2" spans="1:4" ht="15.75" x14ac:dyDescent="0.25">
      <c r="A2" s="259" t="s">
        <v>153</v>
      </c>
      <c r="B2" s="259"/>
      <c r="C2" s="259"/>
      <c r="D2" s="259"/>
    </row>
    <row r="4" spans="1:4" ht="24.95" customHeight="1" x14ac:dyDescent="0.25">
      <c r="A4" s="260" t="s">
        <v>2</v>
      </c>
      <c r="B4" s="260"/>
      <c r="C4" s="260"/>
      <c r="D4" s="260"/>
    </row>
    <row r="6" spans="1:4" x14ac:dyDescent="0.25">
      <c r="A6" s="273" t="s">
        <v>4</v>
      </c>
      <c r="B6" s="267" t="s">
        <v>149</v>
      </c>
      <c r="C6" s="267" t="s">
        <v>84</v>
      </c>
      <c r="D6" s="273" t="s">
        <v>150</v>
      </c>
    </row>
    <row r="7" spans="1:4" x14ac:dyDescent="0.25">
      <c r="A7" s="273"/>
      <c r="B7" s="1" t="s">
        <v>151</v>
      </c>
      <c r="C7" s="1" t="s">
        <v>152</v>
      </c>
      <c r="D7" s="273"/>
    </row>
    <row r="8" spans="1:4" x14ac:dyDescent="0.25">
      <c r="A8" s="2" t="s">
        <v>154</v>
      </c>
      <c r="B8" s="63">
        <v>19.1174762918521</v>
      </c>
      <c r="C8" s="63">
        <v>11.3610412231469</v>
      </c>
      <c r="D8" s="64">
        <v>10334</v>
      </c>
    </row>
    <row r="9" spans="1:4" x14ac:dyDescent="0.25">
      <c r="A9" s="2" t="s">
        <v>155</v>
      </c>
      <c r="B9" s="63">
        <v>15.306043663471799</v>
      </c>
      <c r="C9" s="63">
        <v>10.364683173588899</v>
      </c>
      <c r="D9" s="64">
        <v>15024</v>
      </c>
    </row>
    <row r="10" spans="1:4" x14ac:dyDescent="0.25">
      <c r="A10" s="2" t="s">
        <v>156</v>
      </c>
      <c r="B10" s="63">
        <v>16.222446624350798</v>
      </c>
      <c r="C10" s="63">
        <v>10.3235718407386</v>
      </c>
      <c r="D10" s="64">
        <v>13864</v>
      </c>
    </row>
    <row r="11" spans="1:4" x14ac:dyDescent="0.25">
      <c r="A11" s="2" t="s">
        <v>157</v>
      </c>
      <c r="B11" s="63">
        <v>16.301863190466801</v>
      </c>
      <c r="C11" s="63">
        <v>10.017117650931599</v>
      </c>
      <c r="D11" s="64">
        <v>15189</v>
      </c>
    </row>
    <row r="12" spans="1:4" x14ac:dyDescent="0.25">
      <c r="A12" s="2" t="s">
        <v>158</v>
      </c>
      <c r="B12" s="63">
        <v>13.9205530560737</v>
      </c>
      <c r="C12" s="63">
        <v>9.1483594864479301</v>
      </c>
      <c r="D12" s="64">
        <v>9113</v>
      </c>
    </row>
    <row r="13" spans="1:4" x14ac:dyDescent="0.25">
      <c r="A13" s="2" t="s">
        <v>159</v>
      </c>
      <c r="B13" s="63">
        <v>11.434987947065499</v>
      </c>
      <c r="C13" s="63">
        <v>8.0058050868303194</v>
      </c>
      <c r="D13" s="64">
        <v>20327</v>
      </c>
    </row>
    <row r="14" spans="1:4" x14ac:dyDescent="0.25">
      <c r="A14" s="2" t="s">
        <v>160</v>
      </c>
      <c r="B14" s="63">
        <v>6.4858507901506801</v>
      </c>
      <c r="C14" s="63">
        <v>4.6838784760504701</v>
      </c>
      <c r="D14" s="64">
        <v>32652</v>
      </c>
    </row>
    <row r="15" spans="1:4" x14ac:dyDescent="0.25">
      <c r="A15" s="2" t="s">
        <v>161</v>
      </c>
      <c r="B15" s="63">
        <v>7.9951259809995898</v>
      </c>
      <c r="C15" s="63">
        <v>5.6703290651245997</v>
      </c>
      <c r="D15" s="64">
        <v>36315</v>
      </c>
    </row>
    <row r="16" spans="1:4" x14ac:dyDescent="0.25">
      <c r="A16" s="2" t="s">
        <v>162</v>
      </c>
      <c r="B16" s="63">
        <v>4.3839531049642799</v>
      </c>
      <c r="C16" s="63">
        <v>3.1662697685778798</v>
      </c>
      <c r="D16" s="64">
        <v>16377</v>
      </c>
    </row>
    <row r="17" spans="1:4" x14ac:dyDescent="0.25">
      <c r="A17" s="2" t="s">
        <v>163</v>
      </c>
      <c r="B17" s="63">
        <v>4.4825356538554502</v>
      </c>
      <c r="C17" s="63">
        <v>3.2656514382402699</v>
      </c>
      <c r="D17" s="64">
        <v>16548</v>
      </c>
    </row>
    <row r="18" spans="1:4" x14ac:dyDescent="0.25">
      <c r="A18" s="2" t="s">
        <v>164</v>
      </c>
      <c r="B18" s="63">
        <v>5.1079275343697796</v>
      </c>
      <c r="C18" s="63">
        <v>3.6289991006038802</v>
      </c>
      <c r="D18" s="64">
        <v>15566</v>
      </c>
    </row>
    <row r="19" spans="1:4" x14ac:dyDescent="0.25">
      <c r="A19" s="2" t="s">
        <v>165</v>
      </c>
      <c r="B19" s="63">
        <v>6.2610798325393402</v>
      </c>
      <c r="C19" s="63">
        <v>4.3237332178432197</v>
      </c>
      <c r="D19" s="64">
        <v>13854</v>
      </c>
    </row>
    <row r="20" spans="1:4" x14ac:dyDescent="0.25">
      <c r="A20" s="2" t="s">
        <v>166</v>
      </c>
      <c r="B20" s="63">
        <v>5.5363173258542702</v>
      </c>
      <c r="C20" s="63">
        <v>3.88065937839849</v>
      </c>
      <c r="D20" s="64">
        <v>17471</v>
      </c>
    </row>
    <row r="21" spans="1:4" x14ac:dyDescent="0.25">
      <c r="A21" s="2" t="s">
        <v>167</v>
      </c>
      <c r="B21" s="63">
        <v>3.3487420562374899</v>
      </c>
      <c r="C21" s="63">
        <v>2.4715765648124002</v>
      </c>
      <c r="D21" s="64">
        <v>11487</v>
      </c>
    </row>
    <row r="22" spans="1:4" x14ac:dyDescent="0.25">
      <c r="A22" s="2" t="s">
        <v>168</v>
      </c>
      <c r="B22" s="63">
        <v>4.6687904332483798</v>
      </c>
      <c r="C22" s="63">
        <v>3.3475789060968402</v>
      </c>
      <c r="D22" s="64">
        <v>10202</v>
      </c>
    </row>
    <row r="23" spans="1:4" x14ac:dyDescent="0.25">
      <c r="A23" s="2" t="s">
        <v>169</v>
      </c>
      <c r="B23" s="63">
        <v>5.0097213220998098</v>
      </c>
      <c r="C23" s="63">
        <v>3.64069993519119</v>
      </c>
      <c r="D23" s="64">
        <v>7715</v>
      </c>
    </row>
    <row r="24" spans="1:4" x14ac:dyDescent="0.25">
      <c r="A24" s="2" t="s">
        <v>170</v>
      </c>
      <c r="B24" s="63">
        <v>6.34251903343264</v>
      </c>
      <c r="C24" s="63">
        <v>4.4063224097980802</v>
      </c>
      <c r="D24" s="64">
        <v>12084</v>
      </c>
    </row>
    <row r="25" spans="1:4" x14ac:dyDescent="0.25">
      <c r="A25" s="2" t="s">
        <v>171</v>
      </c>
      <c r="B25" s="63">
        <v>2.4328074510549298</v>
      </c>
      <c r="C25" s="63">
        <v>1.8748336818095399</v>
      </c>
      <c r="D25" s="64">
        <v>10522</v>
      </c>
    </row>
    <row r="26" spans="1:4" x14ac:dyDescent="0.25">
      <c r="A26" s="2" t="s">
        <v>172</v>
      </c>
      <c r="B26" s="63">
        <v>3.2952755905511801</v>
      </c>
      <c r="C26" s="63">
        <v>2.4333423839261501</v>
      </c>
      <c r="D26" s="64">
        <v>7366</v>
      </c>
    </row>
    <row r="27" spans="1:4" x14ac:dyDescent="0.25">
      <c r="A27" s="2" t="s">
        <v>173</v>
      </c>
      <c r="B27" s="63">
        <v>3.63655399341908</v>
      </c>
      <c r="C27" s="63">
        <v>2.5996111277295801</v>
      </c>
      <c r="D27" s="64">
        <v>6686</v>
      </c>
    </row>
    <row r="28" spans="1:4" x14ac:dyDescent="0.25">
      <c r="A28" s="2" t="s">
        <v>174</v>
      </c>
      <c r="B28" s="63">
        <v>4.6560619088564099</v>
      </c>
      <c r="C28" s="63">
        <v>3.1201326618351599</v>
      </c>
      <c r="D28" s="64">
        <v>8141</v>
      </c>
    </row>
    <row r="29" spans="1:4" x14ac:dyDescent="0.25">
      <c r="A29" s="2" t="s">
        <v>175</v>
      </c>
      <c r="B29" s="63">
        <v>3.7040826364977901</v>
      </c>
      <c r="C29" s="63">
        <v>2.6234136743728498</v>
      </c>
      <c r="D29" s="64">
        <v>10165</v>
      </c>
    </row>
    <row r="30" spans="1:4" x14ac:dyDescent="0.25">
      <c r="A30" s="2" t="s">
        <v>176</v>
      </c>
      <c r="B30" s="63">
        <v>2.4665643779567801</v>
      </c>
      <c r="C30" s="63">
        <v>1.87981076588672</v>
      </c>
      <c r="D30" s="64">
        <v>7821</v>
      </c>
    </row>
    <row r="31" spans="1:4" x14ac:dyDescent="0.25">
      <c r="A31" s="2" t="s">
        <v>177</v>
      </c>
      <c r="B31" s="63">
        <v>2.7895998524801802</v>
      </c>
      <c r="C31" s="63">
        <v>1.99944680066384</v>
      </c>
      <c r="D31" s="64">
        <v>5423</v>
      </c>
    </row>
    <row r="32" spans="1:4" x14ac:dyDescent="0.25">
      <c r="A32" s="2" t="s">
        <v>178</v>
      </c>
      <c r="B32" s="63">
        <v>2.8781680746998699</v>
      </c>
      <c r="C32" s="63">
        <v>2.1418408181414001</v>
      </c>
      <c r="D32" s="64">
        <v>6747</v>
      </c>
    </row>
    <row r="33" spans="1:4" x14ac:dyDescent="0.25">
      <c r="A33" s="2" t="s">
        <v>179</v>
      </c>
      <c r="B33" s="63">
        <v>3.33377006223387</v>
      </c>
      <c r="C33" s="63">
        <v>2.51523092040616</v>
      </c>
      <c r="D33" s="64">
        <v>12212</v>
      </c>
    </row>
    <row r="34" spans="1:4" x14ac:dyDescent="0.25">
      <c r="A34" s="2" t="s">
        <v>180</v>
      </c>
      <c r="B34" s="63">
        <v>2.3826438848920901</v>
      </c>
      <c r="C34" s="63">
        <v>1.85836330935252</v>
      </c>
      <c r="D34" s="64">
        <v>8896</v>
      </c>
    </row>
    <row r="35" spans="1:4" x14ac:dyDescent="0.25">
      <c r="A35" s="2" t="s">
        <v>181</v>
      </c>
      <c r="B35" s="63">
        <v>3.93464309102816</v>
      </c>
      <c r="C35" s="63">
        <v>2.8891944990176799</v>
      </c>
      <c r="D35" s="64">
        <v>7635</v>
      </c>
    </row>
    <row r="36" spans="1:4" x14ac:dyDescent="0.25">
      <c r="A36" s="2" t="s">
        <v>182</v>
      </c>
      <c r="B36" s="63">
        <v>4.5596665691722702</v>
      </c>
      <c r="C36" s="63">
        <v>3.34410646387833</v>
      </c>
      <c r="D36" s="64">
        <v>6838</v>
      </c>
    </row>
    <row r="37" spans="1:4" x14ac:dyDescent="0.25">
      <c r="A37" s="2" t="s">
        <v>183</v>
      </c>
      <c r="B37" s="63">
        <v>7.1808189864799097</v>
      </c>
      <c r="C37" s="63">
        <v>5.0530104075478999</v>
      </c>
      <c r="D37" s="64">
        <v>10281</v>
      </c>
    </row>
    <row r="38" spans="1:4" x14ac:dyDescent="0.25">
      <c r="A38" s="2" t="s">
        <v>184</v>
      </c>
      <c r="B38" s="63">
        <v>4.4197873324086903</v>
      </c>
      <c r="C38" s="63">
        <v>3.2769301895515501</v>
      </c>
      <c r="D38" s="64">
        <v>2163</v>
      </c>
    </row>
    <row r="39" spans="1:4" x14ac:dyDescent="0.25">
      <c r="A39" s="2" t="s">
        <v>185</v>
      </c>
      <c r="B39" s="63">
        <v>15.874044342507601</v>
      </c>
      <c r="C39" s="63">
        <v>10.665042048929701</v>
      </c>
      <c r="D39" s="64">
        <v>10464</v>
      </c>
    </row>
    <row r="40" spans="1:4" x14ac:dyDescent="0.25">
      <c r="A40" s="2" t="s">
        <v>186</v>
      </c>
      <c r="B40" s="63">
        <v>15.2404289980994</v>
      </c>
      <c r="C40" s="63">
        <v>10.362340483301701</v>
      </c>
      <c r="D40" s="64">
        <v>7366</v>
      </c>
    </row>
    <row r="41" spans="1:4" x14ac:dyDescent="0.25">
      <c r="A41" s="2" t="s">
        <v>187</v>
      </c>
      <c r="B41" s="63">
        <v>12.5964424680378</v>
      </c>
      <c r="C41" s="63">
        <v>8.5008337965536391</v>
      </c>
      <c r="D41" s="64">
        <v>10794</v>
      </c>
    </row>
    <row r="42" spans="1:4" x14ac:dyDescent="0.25">
      <c r="A42" s="2" t="s">
        <v>188</v>
      </c>
      <c r="B42" s="63">
        <v>9.0263144729601308</v>
      </c>
      <c r="C42" s="63">
        <v>6.11896543098704</v>
      </c>
      <c r="D42" s="64">
        <v>19989</v>
      </c>
    </row>
    <row r="43" spans="1:4" x14ac:dyDescent="0.25">
      <c r="A43" s="2" t="s">
        <v>189</v>
      </c>
      <c r="B43" s="63">
        <v>8.25088908909858</v>
      </c>
      <c r="C43" s="63">
        <v>5.4280904737066704</v>
      </c>
      <c r="D43" s="64">
        <v>21089</v>
      </c>
    </row>
    <row r="44" spans="1:4" x14ac:dyDescent="0.25">
      <c r="A44" s="2" t="s">
        <v>190</v>
      </c>
      <c r="B44" s="63">
        <v>8.5300098231827093</v>
      </c>
      <c r="C44" s="63">
        <v>5.3410609037328101</v>
      </c>
      <c r="D44" s="64">
        <v>20360</v>
      </c>
    </row>
    <row r="45" spans="1:4" x14ac:dyDescent="0.25">
      <c r="A45" s="2" t="s">
        <v>191</v>
      </c>
      <c r="B45" s="63">
        <v>9.1336211548839703</v>
      </c>
      <c r="C45" s="63">
        <v>5.4656233135456</v>
      </c>
      <c r="D45" s="64">
        <v>9265</v>
      </c>
    </row>
    <row r="46" spans="1:4" x14ac:dyDescent="0.25">
      <c r="A46" s="2" t="s">
        <v>192</v>
      </c>
      <c r="B46" s="63">
        <v>8.3773439506807108</v>
      </c>
      <c r="C46" s="63">
        <v>5.4675914033735804</v>
      </c>
      <c r="D46" s="64">
        <v>11679</v>
      </c>
    </row>
    <row r="47" spans="1:4" x14ac:dyDescent="0.25">
      <c r="A47" s="2" t="s">
        <v>193</v>
      </c>
      <c r="B47" s="63">
        <v>6.9186714464648196</v>
      </c>
      <c r="C47" s="63">
        <v>4.6387941087548104</v>
      </c>
      <c r="D47" s="64">
        <v>23153</v>
      </c>
    </row>
    <row r="48" spans="1:4" x14ac:dyDescent="0.25">
      <c r="A48" s="2" t="s">
        <v>194</v>
      </c>
      <c r="B48" s="63">
        <v>6.7126726206869396</v>
      </c>
      <c r="C48" s="63">
        <v>4.6330408781524204</v>
      </c>
      <c r="D48" s="64">
        <v>25417</v>
      </c>
    </row>
    <row r="49" spans="1:4" x14ac:dyDescent="0.25">
      <c r="A49" s="2" t="s">
        <v>195</v>
      </c>
      <c r="B49" s="63">
        <v>8.1601120680709798</v>
      </c>
      <c r="C49" s="63">
        <v>5.6377503372418802</v>
      </c>
      <c r="D49" s="64">
        <v>19274</v>
      </c>
    </row>
    <row r="50" spans="1:4" x14ac:dyDescent="0.25">
      <c r="A50" s="2" t="s">
        <v>196</v>
      </c>
      <c r="B50" s="63">
        <v>10.859638944817901</v>
      </c>
      <c r="C50" s="63">
        <v>7.3972289526669597</v>
      </c>
      <c r="D50" s="64">
        <v>29303</v>
      </c>
    </row>
    <row r="51" spans="1:4" x14ac:dyDescent="0.25">
      <c r="A51" s="2" t="s">
        <v>197</v>
      </c>
      <c r="B51" s="63">
        <v>9.9265785609397899</v>
      </c>
      <c r="C51" s="63">
        <v>6.9093245227606497</v>
      </c>
      <c r="D51" s="64">
        <v>8172</v>
      </c>
    </row>
    <row r="52" spans="1:4" x14ac:dyDescent="0.25">
      <c r="A52" s="2" t="s">
        <v>198</v>
      </c>
      <c r="B52" s="63">
        <v>5.1616443205451601</v>
      </c>
      <c r="C52" s="63">
        <v>3.66556042302757</v>
      </c>
      <c r="D52" s="64">
        <v>45198</v>
      </c>
    </row>
    <row r="53" spans="1:4" x14ac:dyDescent="0.25">
      <c r="A53" s="2" t="s">
        <v>199</v>
      </c>
      <c r="B53" s="63">
        <v>6.9642622472074196</v>
      </c>
      <c r="C53" s="63">
        <v>4.9200554866029096</v>
      </c>
      <c r="D53" s="64">
        <v>27394</v>
      </c>
    </row>
    <row r="54" spans="1:4" x14ac:dyDescent="0.25">
      <c r="A54" s="2" t="s">
        <v>200</v>
      </c>
      <c r="B54" s="63">
        <v>9.7747304957567405</v>
      </c>
      <c r="C54" s="63">
        <v>6.6749893508961602</v>
      </c>
      <c r="D54" s="64">
        <v>30519</v>
      </c>
    </row>
    <row r="55" spans="1:4" x14ac:dyDescent="0.25">
      <c r="A55" s="2" t="s">
        <v>201</v>
      </c>
      <c r="B55" s="63">
        <v>5.7415351059410096</v>
      </c>
      <c r="C55" s="63">
        <v>3.99073016202742</v>
      </c>
      <c r="D55" s="64">
        <v>38512</v>
      </c>
    </row>
    <row r="56" spans="1:4" x14ac:dyDescent="0.25">
      <c r="A56" s="2" t="s">
        <v>202</v>
      </c>
      <c r="B56" s="63">
        <v>6.4734024757444004</v>
      </c>
      <c r="C56" s="63">
        <v>4.4328835359280303</v>
      </c>
      <c r="D56" s="64">
        <v>26901</v>
      </c>
    </row>
    <row r="57" spans="1:4" x14ac:dyDescent="0.25">
      <c r="A57" s="2" t="s">
        <v>203</v>
      </c>
      <c r="B57" s="63">
        <v>7.4456484149855902</v>
      </c>
      <c r="C57" s="63">
        <v>4.9712391930835702</v>
      </c>
      <c r="D57" s="64">
        <v>17350</v>
      </c>
    </row>
    <row r="58" spans="1:4" x14ac:dyDescent="0.25">
      <c r="A58" s="2" t="s">
        <v>204</v>
      </c>
      <c r="B58" s="63">
        <v>6.2957507768048098</v>
      </c>
      <c r="C58" s="63">
        <v>4.05032081029821</v>
      </c>
      <c r="D58" s="64">
        <v>24781</v>
      </c>
    </row>
    <row r="59" spans="1:4" x14ac:dyDescent="0.25">
      <c r="A59" s="2" t="s">
        <v>205</v>
      </c>
      <c r="B59" s="63">
        <v>6.6050276658241698</v>
      </c>
      <c r="C59" s="63">
        <v>4.2528861261015098</v>
      </c>
      <c r="D59" s="64">
        <v>29278</v>
      </c>
    </row>
    <row r="60" spans="1:4" x14ac:dyDescent="0.25">
      <c r="A60" s="2" t="s">
        <v>206</v>
      </c>
      <c r="B60" s="63">
        <v>3.4764776555395902</v>
      </c>
      <c r="C60" s="63">
        <v>2.4453579589625201</v>
      </c>
      <c r="D60" s="64">
        <v>42449</v>
      </c>
    </row>
    <row r="61" spans="1:4" x14ac:dyDescent="0.25">
      <c r="A61" s="2" t="s">
        <v>207</v>
      </c>
      <c r="B61" s="63">
        <v>4.0732711397364003</v>
      </c>
      <c r="C61" s="63">
        <v>2.88771953122406</v>
      </c>
      <c r="D61" s="64">
        <v>30121</v>
      </c>
    </row>
    <row r="62" spans="1:4" x14ac:dyDescent="0.25">
      <c r="A62" s="2" t="s">
        <v>208</v>
      </c>
      <c r="B62" s="63">
        <v>4.6741817053622201</v>
      </c>
      <c r="C62" s="63">
        <v>3.2782460313356401</v>
      </c>
      <c r="D62" s="64">
        <v>19339</v>
      </c>
    </row>
    <row r="63" spans="1:4" x14ac:dyDescent="0.25">
      <c r="A63" s="2" t="s">
        <v>209</v>
      </c>
      <c r="B63" s="63">
        <v>5.4387513079874399</v>
      </c>
      <c r="C63" s="63">
        <v>3.70749912800837</v>
      </c>
      <c r="D63" s="64">
        <v>28670</v>
      </c>
    </row>
    <row r="64" spans="1:4" x14ac:dyDescent="0.25">
      <c r="A64" s="2" t="s">
        <v>210</v>
      </c>
      <c r="B64" s="63">
        <v>2.4606515917881602</v>
      </c>
      <c r="C64" s="63">
        <v>1.80625805811762</v>
      </c>
      <c r="D64" s="64">
        <v>40332</v>
      </c>
    </row>
    <row r="65" spans="1:4" x14ac:dyDescent="0.25">
      <c r="A65" s="2" t="s">
        <v>211</v>
      </c>
      <c r="B65" s="63">
        <v>2.7970192192432202</v>
      </c>
      <c r="C65" s="63">
        <v>1.97862308706597</v>
      </c>
      <c r="D65" s="64">
        <v>25027</v>
      </c>
    </row>
    <row r="66" spans="1:4" x14ac:dyDescent="0.25">
      <c r="A66" s="2" t="s">
        <v>212</v>
      </c>
      <c r="B66" s="63">
        <v>3.0027478689995499</v>
      </c>
      <c r="C66" s="63">
        <v>2.1359914759982099</v>
      </c>
      <c r="D66" s="64">
        <v>17832</v>
      </c>
    </row>
    <row r="67" spans="1:4" x14ac:dyDescent="0.25">
      <c r="A67" s="2" t="s">
        <v>213</v>
      </c>
      <c r="B67" s="63">
        <v>3.6356713665298401</v>
      </c>
      <c r="C67" s="63">
        <v>2.5013980605627899</v>
      </c>
      <c r="D67" s="64">
        <v>16809</v>
      </c>
    </row>
    <row r="68" spans="1:4" x14ac:dyDescent="0.25">
      <c r="A68" s="2" t="s">
        <v>214</v>
      </c>
      <c r="B68" s="63">
        <v>2.4055789240646401</v>
      </c>
      <c r="C68" s="63">
        <v>1.74833960593314</v>
      </c>
      <c r="D68" s="64">
        <v>36136</v>
      </c>
    </row>
    <row r="69" spans="1:4" x14ac:dyDescent="0.25">
      <c r="A69" s="2" t="s">
        <v>215</v>
      </c>
      <c r="B69" s="63">
        <v>2.1940922920892501</v>
      </c>
      <c r="C69" s="63">
        <v>1.6129141311697099</v>
      </c>
      <c r="D69" s="64">
        <v>23664</v>
      </c>
    </row>
    <row r="70" spans="1:4" x14ac:dyDescent="0.25">
      <c r="A70" s="2" t="s">
        <v>216</v>
      </c>
      <c r="B70" s="63">
        <v>2.4046132971506098</v>
      </c>
      <c r="C70" s="63">
        <v>1.7286295793758499</v>
      </c>
      <c r="D70" s="64">
        <v>14740</v>
      </c>
    </row>
    <row r="71" spans="1:4" x14ac:dyDescent="0.25">
      <c r="A71" s="2" t="s">
        <v>217</v>
      </c>
      <c r="B71" s="63">
        <v>2.9568680018924498</v>
      </c>
      <c r="C71" s="63">
        <v>2.0274404668033399</v>
      </c>
      <c r="D71" s="64">
        <v>12682</v>
      </c>
    </row>
    <row r="72" spans="1:4" x14ac:dyDescent="0.25">
      <c r="A72" s="2" t="s">
        <v>218</v>
      </c>
      <c r="B72" s="63">
        <v>2.95271560614162</v>
      </c>
      <c r="C72" s="63">
        <v>1.91211519364449</v>
      </c>
      <c r="D72" s="64">
        <v>26182</v>
      </c>
    </row>
    <row r="73" spans="1:4" x14ac:dyDescent="0.25">
      <c r="A73" s="2" t="s">
        <v>219</v>
      </c>
      <c r="B73" s="63">
        <v>2.08786151572725</v>
      </c>
      <c r="C73" s="63">
        <v>1.50508760819084</v>
      </c>
      <c r="D73" s="64">
        <v>23685</v>
      </c>
    </row>
    <row r="74" spans="1:4" x14ac:dyDescent="0.25">
      <c r="A74" s="2" t="s">
        <v>220</v>
      </c>
      <c r="B74" s="63">
        <v>2.2499556816167301</v>
      </c>
      <c r="C74" s="63">
        <v>1.62039827453761</v>
      </c>
      <c r="D74" s="64">
        <v>16923</v>
      </c>
    </row>
    <row r="75" spans="1:4" x14ac:dyDescent="0.25">
      <c r="A75" s="2" t="s">
        <v>221</v>
      </c>
      <c r="B75" s="63">
        <v>2.34899041752224</v>
      </c>
      <c r="C75" s="63">
        <v>1.6506673511293599</v>
      </c>
      <c r="D75" s="64">
        <v>11688</v>
      </c>
    </row>
    <row r="76" spans="1:4" x14ac:dyDescent="0.25">
      <c r="A76" s="2" t="s">
        <v>222</v>
      </c>
      <c r="B76" s="63">
        <v>3.1487105821191599</v>
      </c>
      <c r="C76" s="63">
        <v>2.0736712497434802</v>
      </c>
      <c r="D76" s="64">
        <v>14619</v>
      </c>
    </row>
    <row r="77" spans="1:4" x14ac:dyDescent="0.25">
      <c r="A77" s="2" t="s">
        <v>223</v>
      </c>
      <c r="B77" s="63">
        <v>3.6178688723999501</v>
      </c>
      <c r="C77" s="63">
        <v>2.5784576085634399</v>
      </c>
      <c r="D77" s="64">
        <v>16442</v>
      </c>
    </row>
    <row r="78" spans="1:4" x14ac:dyDescent="0.25">
      <c r="A78" s="2" t="s">
        <v>224</v>
      </c>
      <c r="B78" s="63">
        <v>6.1984779925956399</v>
      </c>
      <c r="C78" s="63">
        <v>4.27714932126697</v>
      </c>
      <c r="D78" s="64">
        <v>9724</v>
      </c>
    </row>
    <row r="79" spans="1:4" x14ac:dyDescent="0.25">
      <c r="A79" s="2" t="s">
        <v>225</v>
      </c>
      <c r="B79" s="63">
        <v>7.55213505461768</v>
      </c>
      <c r="C79" s="63">
        <v>5.1471130656830804</v>
      </c>
      <c r="D79" s="64">
        <v>7049</v>
      </c>
    </row>
    <row r="80" spans="1:4" x14ac:dyDescent="0.25">
      <c r="A80" s="2" t="s">
        <v>226</v>
      </c>
      <c r="B80" s="63">
        <v>7.1006823351023503</v>
      </c>
      <c r="C80" s="63">
        <v>4.7226686884003</v>
      </c>
      <c r="D80" s="64">
        <v>6595</v>
      </c>
    </row>
    <row r="81" spans="1:4" x14ac:dyDescent="0.25">
      <c r="A81" s="2" t="s">
        <v>227</v>
      </c>
      <c r="B81" s="63">
        <v>6.6978561046511604</v>
      </c>
      <c r="C81" s="63">
        <v>4.5356104651162799</v>
      </c>
      <c r="D81" s="64">
        <v>5504</v>
      </c>
    </row>
    <row r="82" spans="1:4" x14ac:dyDescent="0.25">
      <c r="A82" s="2" t="s">
        <v>228</v>
      </c>
      <c r="B82" s="63">
        <v>9.5870704717530604</v>
      </c>
      <c r="C82" s="63">
        <v>6.4705882352941204</v>
      </c>
      <c r="D82" s="64">
        <v>1717</v>
      </c>
    </row>
    <row r="83" spans="1:4" x14ac:dyDescent="0.25">
      <c r="A83" s="2" t="s">
        <v>229</v>
      </c>
      <c r="B83" s="63">
        <v>11.157043879907601</v>
      </c>
      <c r="C83" s="63">
        <v>7.4769053117782898</v>
      </c>
      <c r="D83" s="64">
        <v>866</v>
      </c>
    </row>
    <row r="84" spans="1:4" x14ac:dyDescent="0.25">
      <c r="A84" s="2" t="s">
        <v>230</v>
      </c>
      <c r="B84" s="63">
        <v>11.170549860205</v>
      </c>
      <c r="C84" s="63">
        <v>7.6160298229263699</v>
      </c>
      <c r="D84" s="64">
        <v>1073</v>
      </c>
    </row>
    <row r="85" spans="1:4" x14ac:dyDescent="0.25">
      <c r="A85" s="2" t="s">
        <v>231</v>
      </c>
      <c r="B85" s="63">
        <v>7.2829462508294602</v>
      </c>
      <c r="C85" s="63">
        <v>4.3802256138022599</v>
      </c>
      <c r="D85" s="64">
        <v>7535</v>
      </c>
    </row>
    <row r="86" spans="1:4" x14ac:dyDescent="0.25">
      <c r="A86" s="2" t="s">
        <v>232</v>
      </c>
      <c r="B86" s="63">
        <v>6.4488724887248896</v>
      </c>
      <c r="C86" s="63">
        <v>4.2254202542025396</v>
      </c>
      <c r="D86" s="64">
        <v>12195</v>
      </c>
    </row>
    <row r="87" spans="1:4" x14ac:dyDescent="0.25">
      <c r="A87" s="2" t="s">
        <v>233</v>
      </c>
      <c r="B87" s="63">
        <v>8.4514851485148501</v>
      </c>
      <c r="C87" s="63">
        <v>5.4846915460776904</v>
      </c>
      <c r="D87" s="64">
        <v>6565</v>
      </c>
    </row>
    <row r="88" spans="1:4" x14ac:dyDescent="0.25">
      <c r="A88" s="2" t="s">
        <v>234</v>
      </c>
      <c r="B88" s="63">
        <v>7.6363832077502698</v>
      </c>
      <c r="C88" s="63">
        <v>4.8400430570505897</v>
      </c>
      <c r="D88" s="64">
        <v>4645</v>
      </c>
    </row>
    <row r="89" spans="1:4" x14ac:dyDescent="0.25">
      <c r="A89" s="2" t="s">
        <v>235</v>
      </c>
      <c r="B89" s="63">
        <v>7.8216985326811903</v>
      </c>
      <c r="C89" s="63">
        <v>4.7143174744330798</v>
      </c>
      <c r="D89" s="64">
        <v>4498</v>
      </c>
    </row>
    <row r="90" spans="1:4" x14ac:dyDescent="0.25">
      <c r="A90" s="2" t="s">
        <v>236</v>
      </c>
      <c r="B90" s="63">
        <v>3.3535516845728601</v>
      </c>
      <c r="C90" s="63">
        <v>2.2752164389277101</v>
      </c>
      <c r="D90" s="64">
        <v>19174</v>
      </c>
    </row>
    <row r="91" spans="1:4" x14ac:dyDescent="0.25">
      <c r="A91" s="2" t="s">
        <v>237</v>
      </c>
      <c r="B91" s="63">
        <v>4.3323015294974496</v>
      </c>
      <c r="C91" s="63">
        <v>2.8647123088128201</v>
      </c>
      <c r="D91" s="64">
        <v>10984</v>
      </c>
    </row>
    <row r="92" spans="1:4" x14ac:dyDescent="0.25">
      <c r="A92" s="2" t="s">
        <v>238</v>
      </c>
      <c r="B92" s="63">
        <v>5.0453136531365299</v>
      </c>
      <c r="C92" s="63">
        <v>3.21741697416974</v>
      </c>
      <c r="D92" s="64">
        <v>6775</v>
      </c>
    </row>
    <row r="93" spans="1:4" x14ac:dyDescent="0.25">
      <c r="A93" s="2" t="s">
        <v>239</v>
      </c>
      <c r="B93" s="63">
        <v>5.6149770759042301</v>
      </c>
      <c r="C93" s="63">
        <v>3.6798777381558798</v>
      </c>
      <c r="D93" s="64">
        <v>9815</v>
      </c>
    </row>
    <row r="94" spans="1:4" x14ac:dyDescent="0.25">
      <c r="A94" s="2" t="s">
        <v>240</v>
      </c>
      <c r="B94" s="63">
        <v>4.5190145201790504</v>
      </c>
      <c r="C94" s="63">
        <v>3.0883947741912001</v>
      </c>
      <c r="D94" s="64">
        <v>27479</v>
      </c>
    </row>
    <row r="95" spans="1:4" x14ac:dyDescent="0.25">
      <c r="A95" s="2" t="s">
        <v>241</v>
      </c>
      <c r="B95" s="63">
        <v>4.9445783132530101</v>
      </c>
      <c r="C95" s="63">
        <v>3.4004928806133599</v>
      </c>
      <c r="D95" s="64">
        <v>18260</v>
      </c>
    </row>
    <row r="96" spans="1:4" x14ac:dyDescent="0.25">
      <c r="A96" s="2" t="s">
        <v>242</v>
      </c>
      <c r="B96" s="63">
        <v>6.1882432891607202</v>
      </c>
      <c r="C96" s="63">
        <v>4.1323479442745503</v>
      </c>
      <c r="D96" s="64">
        <v>11772</v>
      </c>
    </row>
    <row r="97" spans="1:4" x14ac:dyDescent="0.25">
      <c r="A97" s="2" t="s">
        <v>243</v>
      </c>
      <c r="B97" s="63">
        <v>7.9967449032036999</v>
      </c>
      <c r="C97" s="63">
        <v>5.3724516018502699</v>
      </c>
      <c r="D97" s="64">
        <v>5837</v>
      </c>
    </row>
    <row r="98" spans="1:4" x14ac:dyDescent="0.25">
      <c r="A98" s="2" t="s">
        <v>244</v>
      </c>
      <c r="B98" s="63">
        <v>7.1309741321280899</v>
      </c>
      <c r="C98" s="63">
        <v>4.8211366477545896</v>
      </c>
      <c r="D98" s="64">
        <v>10399</v>
      </c>
    </row>
    <row r="99" spans="1:4" x14ac:dyDescent="0.25">
      <c r="A99" s="2" t="s">
        <v>245</v>
      </c>
      <c r="B99" s="63">
        <v>4.0673206621704496</v>
      </c>
      <c r="C99" s="63">
        <v>2.9153893316983499</v>
      </c>
      <c r="D99" s="64">
        <v>24465</v>
      </c>
    </row>
    <row r="100" spans="1:4" x14ac:dyDescent="0.25">
      <c r="A100" s="2" t="s">
        <v>246</v>
      </c>
      <c r="B100" s="63">
        <v>4.5728435589766798</v>
      </c>
      <c r="C100" s="63">
        <v>3.48760470907856</v>
      </c>
      <c r="D100" s="64">
        <v>17668</v>
      </c>
    </row>
    <row r="101" spans="1:4" x14ac:dyDescent="0.25">
      <c r="A101" s="2" t="s">
        <v>247</v>
      </c>
      <c r="B101" s="63">
        <v>4.9543362831858397</v>
      </c>
      <c r="C101" s="63">
        <v>3.7737168141592901</v>
      </c>
      <c r="D101" s="64">
        <v>11300</v>
      </c>
    </row>
    <row r="102" spans="1:4" x14ac:dyDescent="0.25">
      <c r="A102" s="2" t="s">
        <v>248</v>
      </c>
      <c r="B102" s="63">
        <v>6.0024732069249804</v>
      </c>
      <c r="C102" s="63">
        <v>4.4651461024090899</v>
      </c>
      <c r="D102" s="64">
        <v>10917</v>
      </c>
    </row>
    <row r="103" spans="1:4" x14ac:dyDescent="0.25">
      <c r="A103" s="2" t="s">
        <v>249</v>
      </c>
      <c r="B103" s="63">
        <v>4.76307451082873</v>
      </c>
      <c r="C103" s="63">
        <v>3.6832718126286199</v>
      </c>
      <c r="D103" s="64">
        <v>30613</v>
      </c>
    </row>
    <row r="104" spans="1:4" x14ac:dyDescent="0.25">
      <c r="A104" s="2" t="s">
        <v>250</v>
      </c>
      <c r="B104" s="63">
        <v>4.6660181221857799</v>
      </c>
      <c r="C104" s="63">
        <v>3.6366112624381599</v>
      </c>
      <c r="D104" s="64">
        <v>17989</v>
      </c>
    </row>
    <row r="105" spans="1:4" x14ac:dyDescent="0.25">
      <c r="A105" s="2" t="s">
        <v>251</v>
      </c>
      <c r="B105" s="63">
        <v>4.6486621239820503</v>
      </c>
      <c r="C105" s="63">
        <v>3.6140103041382701</v>
      </c>
      <c r="D105" s="64">
        <v>12034</v>
      </c>
    </row>
    <row r="106" spans="1:4" x14ac:dyDescent="0.25">
      <c r="A106" s="2" t="s">
        <v>252</v>
      </c>
      <c r="B106" s="63">
        <v>4.5718720602069602</v>
      </c>
      <c r="C106" s="63">
        <v>3.5015051740357501</v>
      </c>
      <c r="D106" s="64">
        <v>10630</v>
      </c>
    </row>
    <row r="107" spans="1:4" x14ac:dyDescent="0.25">
      <c r="A107" s="2" t="s">
        <v>253</v>
      </c>
      <c r="B107" s="63">
        <v>2.7129038201695099</v>
      </c>
      <c r="C107" s="63">
        <v>2.1337366416902102</v>
      </c>
      <c r="D107" s="64">
        <v>32564</v>
      </c>
    </row>
    <row r="108" spans="1:4" x14ac:dyDescent="0.25">
      <c r="A108" s="22" t="s">
        <v>85</v>
      </c>
      <c r="B108" s="65">
        <v>5.8995311581995402</v>
      </c>
      <c r="C108" s="65">
        <v>4.0538824471894896</v>
      </c>
      <c r="D108" s="66">
        <v>1615257</v>
      </c>
    </row>
    <row r="109" spans="1:4" ht="24.95" customHeight="1" x14ac:dyDescent="0.25">
      <c r="A109" s="260" t="s">
        <v>148</v>
      </c>
      <c r="B109" s="260"/>
      <c r="C109" s="260"/>
      <c r="D109" s="260"/>
    </row>
    <row r="111" spans="1:4" x14ac:dyDescent="0.25">
      <c r="A111" s="261" t="str">
        <f>HYPERLINK("#'Obsah'!A1", "Späť na obsah dátovej prílohy")</f>
        <v>Späť na obsah dátovej prílohy</v>
      </c>
      <c r="B111" s="262"/>
    </row>
  </sheetData>
  <mergeCells count="7">
    <mergeCell ref="A111:B111"/>
    <mergeCell ref="A2:D2"/>
    <mergeCell ref="A4:D4"/>
    <mergeCell ref="A109:D109"/>
    <mergeCell ref="A6:A7"/>
    <mergeCell ref="B6:C6"/>
    <mergeCell ref="D6:D7"/>
  </mergeCells>
  <pageMargins left="0.7" right="0.7" top="0.75" bottom="0.75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199218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59" t="s">
        <v>255</v>
      </c>
      <c r="B2" s="259"/>
      <c r="C2" s="259"/>
      <c r="D2" s="259"/>
      <c r="E2" s="259"/>
      <c r="F2" s="259"/>
      <c r="G2" s="259"/>
    </row>
    <row r="3" spans="1:7" x14ac:dyDescent="0.25">
      <c r="A3" s="281" t="s">
        <v>256</v>
      </c>
      <c r="B3" s="281"/>
      <c r="C3" s="281"/>
      <c r="D3" s="281"/>
      <c r="E3" s="281"/>
      <c r="F3" s="281"/>
      <c r="G3" s="281"/>
    </row>
    <row r="5" spans="1:7" ht="24.95" customHeight="1" x14ac:dyDescent="0.25">
      <c r="A5" s="260" t="s">
        <v>2</v>
      </c>
      <c r="B5" s="260"/>
      <c r="C5" s="260"/>
      <c r="D5" s="260"/>
      <c r="E5" s="260"/>
      <c r="F5" s="260"/>
      <c r="G5" s="260"/>
    </row>
    <row r="7" spans="1:7" x14ac:dyDescent="0.25">
      <c r="A7" s="273" t="s">
        <v>4</v>
      </c>
      <c r="B7" s="273" t="s">
        <v>257</v>
      </c>
      <c r="C7" s="267" t="s">
        <v>258</v>
      </c>
      <c r="D7" s="267"/>
      <c r="E7" s="267"/>
      <c r="F7" s="267"/>
      <c r="G7" s="267"/>
    </row>
    <row r="8" spans="1:7" x14ac:dyDescent="0.25">
      <c r="A8" s="273"/>
      <c r="B8" s="273"/>
      <c r="C8" s="1" t="s">
        <v>259</v>
      </c>
      <c r="D8" s="1" t="s">
        <v>260</v>
      </c>
      <c r="E8" s="1" t="s">
        <v>261</v>
      </c>
      <c r="F8" s="1" t="s">
        <v>262</v>
      </c>
      <c r="G8" s="1" t="s">
        <v>263</v>
      </c>
    </row>
    <row r="9" spans="1:7" x14ac:dyDescent="0.25">
      <c r="A9" s="279" t="s">
        <v>264</v>
      </c>
      <c r="B9" s="280"/>
      <c r="C9" s="280"/>
      <c r="D9" s="280"/>
      <c r="E9" s="280"/>
      <c r="F9" s="280"/>
      <c r="G9" s="280"/>
    </row>
    <row r="10" spans="1:7" x14ac:dyDescent="0.25">
      <c r="A10" s="2" t="s">
        <v>11</v>
      </c>
      <c r="B10" s="68">
        <v>13693</v>
      </c>
      <c r="C10" s="68">
        <v>10514</v>
      </c>
      <c r="D10" s="68">
        <v>2404</v>
      </c>
      <c r="E10" s="68">
        <v>223</v>
      </c>
      <c r="F10" s="68">
        <v>42</v>
      </c>
      <c r="G10" s="68">
        <v>510</v>
      </c>
    </row>
    <row r="11" spans="1:7" x14ac:dyDescent="0.25">
      <c r="A11" s="2" t="s">
        <v>12</v>
      </c>
      <c r="B11" s="68">
        <v>39593</v>
      </c>
      <c r="C11" s="68">
        <v>37787</v>
      </c>
      <c r="D11" s="68">
        <v>307</v>
      </c>
      <c r="E11" s="68">
        <v>7</v>
      </c>
      <c r="F11" s="68">
        <v>0</v>
      </c>
      <c r="G11" s="68">
        <v>1492</v>
      </c>
    </row>
    <row r="12" spans="1:7" x14ac:dyDescent="0.25">
      <c r="A12" s="2" t="s">
        <v>13</v>
      </c>
      <c r="B12" s="68">
        <v>2648</v>
      </c>
      <c r="C12" s="68">
        <v>1885</v>
      </c>
      <c r="D12" s="68">
        <v>493</v>
      </c>
      <c r="E12" s="68">
        <v>119</v>
      </c>
      <c r="F12" s="68">
        <v>90</v>
      </c>
      <c r="G12" s="68">
        <v>61</v>
      </c>
    </row>
    <row r="13" spans="1:7" x14ac:dyDescent="0.25">
      <c r="A13" s="2" t="s">
        <v>14</v>
      </c>
      <c r="B13" s="68">
        <v>12591</v>
      </c>
      <c r="C13" s="68">
        <v>8661</v>
      </c>
      <c r="D13" s="68">
        <v>2823</v>
      </c>
      <c r="E13" s="68">
        <v>594</v>
      </c>
      <c r="F13" s="68">
        <v>181</v>
      </c>
      <c r="G13" s="68">
        <v>332</v>
      </c>
    </row>
    <row r="14" spans="1:7" x14ac:dyDescent="0.25">
      <c r="A14" s="2" t="s">
        <v>15</v>
      </c>
      <c r="B14" s="68">
        <v>10581</v>
      </c>
      <c r="C14" s="68">
        <v>10115</v>
      </c>
      <c r="D14" s="68">
        <v>18</v>
      </c>
      <c r="E14" s="68">
        <v>0</v>
      </c>
      <c r="F14" s="68">
        <v>0</v>
      </c>
      <c r="G14" s="68">
        <v>448</v>
      </c>
    </row>
    <row r="15" spans="1:7" x14ac:dyDescent="0.25">
      <c r="A15" s="2" t="s">
        <v>16</v>
      </c>
      <c r="B15" s="68">
        <v>967</v>
      </c>
      <c r="C15" s="68">
        <v>138</v>
      </c>
      <c r="D15" s="68">
        <v>2</v>
      </c>
      <c r="E15" s="68">
        <v>0</v>
      </c>
      <c r="F15" s="68">
        <v>0</v>
      </c>
      <c r="G15" s="68">
        <v>827</v>
      </c>
    </row>
    <row r="16" spans="1:7" x14ac:dyDescent="0.25">
      <c r="A16" s="22" t="s">
        <v>265</v>
      </c>
      <c r="B16" s="70">
        <v>80073</v>
      </c>
      <c r="C16" s="70">
        <v>69100</v>
      </c>
      <c r="D16" s="70">
        <v>6047</v>
      </c>
      <c r="E16" s="70">
        <v>943</v>
      </c>
      <c r="F16" s="70">
        <v>313</v>
      </c>
      <c r="G16" s="70">
        <v>3670</v>
      </c>
    </row>
    <row r="17" spans="1:7" x14ac:dyDescent="0.25">
      <c r="A17" s="279" t="s">
        <v>266</v>
      </c>
      <c r="B17" s="280"/>
      <c r="C17" s="280"/>
      <c r="D17" s="280"/>
      <c r="E17" s="280"/>
      <c r="F17" s="280"/>
      <c r="G17" s="280"/>
    </row>
    <row r="18" spans="1:7" x14ac:dyDescent="0.25">
      <c r="A18" s="2" t="s">
        <v>11</v>
      </c>
      <c r="B18" s="68">
        <v>65581</v>
      </c>
      <c r="C18" s="68">
        <v>24316</v>
      </c>
      <c r="D18" s="68">
        <v>20153</v>
      </c>
      <c r="E18" s="68">
        <v>8910</v>
      </c>
      <c r="F18" s="68">
        <v>9741</v>
      </c>
      <c r="G18" s="68">
        <v>2461</v>
      </c>
    </row>
    <row r="19" spans="1:7" x14ac:dyDescent="0.25">
      <c r="A19" s="2" t="s">
        <v>12</v>
      </c>
      <c r="B19" s="68">
        <v>39573</v>
      </c>
      <c r="C19" s="68">
        <v>37768</v>
      </c>
      <c r="D19" s="68">
        <v>307</v>
      </c>
      <c r="E19" s="68">
        <v>7</v>
      </c>
      <c r="F19" s="68">
        <v>0</v>
      </c>
      <c r="G19" s="68">
        <v>1491</v>
      </c>
    </row>
    <row r="20" spans="1:7" x14ac:dyDescent="0.25">
      <c r="A20" s="2" t="s">
        <v>13</v>
      </c>
      <c r="B20" s="68">
        <v>68119</v>
      </c>
      <c r="C20" s="68">
        <v>4348</v>
      </c>
      <c r="D20" s="68">
        <v>4653</v>
      </c>
      <c r="E20" s="68">
        <v>5386</v>
      </c>
      <c r="F20" s="68">
        <v>53286</v>
      </c>
      <c r="G20" s="68">
        <v>446</v>
      </c>
    </row>
    <row r="21" spans="1:7" x14ac:dyDescent="0.25">
      <c r="A21" s="2" t="s">
        <v>14</v>
      </c>
      <c r="B21" s="68">
        <v>185627</v>
      </c>
      <c r="C21" s="68">
        <v>23725</v>
      </c>
      <c r="D21" s="68">
        <v>36676</v>
      </c>
      <c r="E21" s="68">
        <v>42403</v>
      </c>
      <c r="F21" s="68">
        <v>76974</v>
      </c>
      <c r="G21" s="68">
        <v>5849</v>
      </c>
    </row>
    <row r="22" spans="1:7" x14ac:dyDescent="0.25">
      <c r="A22" s="2" t="s">
        <v>15</v>
      </c>
      <c r="B22" s="68">
        <v>10574</v>
      </c>
      <c r="C22" s="68">
        <v>10108</v>
      </c>
      <c r="D22" s="68">
        <v>18</v>
      </c>
      <c r="E22" s="68">
        <v>0</v>
      </c>
      <c r="F22" s="68">
        <v>0</v>
      </c>
      <c r="G22" s="68">
        <v>448</v>
      </c>
    </row>
    <row r="23" spans="1:7" x14ac:dyDescent="0.25">
      <c r="A23" s="2" t="s">
        <v>16</v>
      </c>
      <c r="B23" s="68">
        <v>966</v>
      </c>
      <c r="C23" s="68">
        <v>138</v>
      </c>
      <c r="D23" s="68">
        <v>2</v>
      </c>
      <c r="E23" s="68">
        <v>0</v>
      </c>
      <c r="F23" s="68">
        <v>0</v>
      </c>
      <c r="G23" s="68">
        <v>826</v>
      </c>
    </row>
    <row r="24" spans="1:7" x14ac:dyDescent="0.25">
      <c r="A24" s="22" t="s">
        <v>265</v>
      </c>
      <c r="B24" s="70">
        <v>370440</v>
      </c>
      <c r="C24" s="70">
        <v>100403</v>
      </c>
      <c r="D24" s="70">
        <v>61809</v>
      </c>
      <c r="E24" s="70">
        <v>56706</v>
      </c>
      <c r="F24" s="70">
        <v>140001</v>
      </c>
      <c r="G24" s="70">
        <v>11521</v>
      </c>
    </row>
    <row r="25" spans="1:7" x14ac:dyDescent="0.25">
      <c r="A25" s="279" t="s">
        <v>267</v>
      </c>
      <c r="B25" s="280"/>
      <c r="C25" s="280"/>
      <c r="D25" s="280"/>
      <c r="E25" s="280"/>
      <c r="F25" s="280"/>
      <c r="G25" s="280"/>
    </row>
    <row r="26" spans="1:7" x14ac:dyDescent="0.25">
      <c r="A26" s="2" t="s">
        <v>11</v>
      </c>
      <c r="B26" s="69">
        <v>18720905.66</v>
      </c>
      <c r="C26" s="69">
        <v>5930151.4299999997</v>
      </c>
      <c r="D26" s="69">
        <v>6137230.9900000002</v>
      </c>
      <c r="E26" s="69">
        <v>2994976.5</v>
      </c>
      <c r="F26" s="69">
        <v>2993741.03</v>
      </c>
      <c r="G26" s="69">
        <v>664805.71</v>
      </c>
    </row>
    <row r="27" spans="1:7" x14ac:dyDescent="0.25">
      <c r="A27" s="2" t="s">
        <v>12</v>
      </c>
      <c r="B27" s="69">
        <v>9924058.5700000003</v>
      </c>
      <c r="C27" s="69">
        <v>9470368.5700000003</v>
      </c>
      <c r="D27" s="69">
        <v>76710</v>
      </c>
      <c r="E27" s="69">
        <v>1590</v>
      </c>
      <c r="F27" s="69">
        <v>0</v>
      </c>
      <c r="G27" s="69">
        <v>375390</v>
      </c>
    </row>
    <row r="28" spans="1:7" x14ac:dyDescent="0.25">
      <c r="A28" s="2" t="s">
        <v>13</v>
      </c>
      <c r="B28" s="69">
        <v>18367703.09</v>
      </c>
      <c r="C28" s="69">
        <v>1254503.99</v>
      </c>
      <c r="D28" s="69">
        <v>1429149.21</v>
      </c>
      <c r="E28" s="69">
        <v>1343036.84</v>
      </c>
      <c r="F28" s="69">
        <v>14253308.5</v>
      </c>
      <c r="G28" s="69">
        <v>87704.55</v>
      </c>
    </row>
    <row r="29" spans="1:7" x14ac:dyDescent="0.25">
      <c r="A29" s="2" t="s">
        <v>14</v>
      </c>
      <c r="B29" s="69">
        <v>34769652.310000002</v>
      </c>
      <c r="C29" s="69">
        <v>4978889.99</v>
      </c>
      <c r="D29" s="69">
        <v>7596748.4100000001</v>
      </c>
      <c r="E29" s="69">
        <v>7813566.0199999996</v>
      </c>
      <c r="F29" s="69">
        <v>13534508.300000001</v>
      </c>
      <c r="G29" s="69">
        <v>845939.59</v>
      </c>
    </row>
    <row r="30" spans="1:7" x14ac:dyDescent="0.25">
      <c r="A30" s="2" t="s">
        <v>15</v>
      </c>
      <c r="B30" s="69">
        <v>1112130</v>
      </c>
      <c r="C30" s="69">
        <v>1063095</v>
      </c>
      <c r="D30" s="69">
        <v>1890</v>
      </c>
      <c r="E30" s="69">
        <v>0</v>
      </c>
      <c r="F30" s="69">
        <v>0</v>
      </c>
      <c r="G30" s="69">
        <v>47145</v>
      </c>
    </row>
    <row r="31" spans="1:7" x14ac:dyDescent="0.25">
      <c r="A31" s="2" t="s">
        <v>16</v>
      </c>
      <c r="B31" s="69">
        <v>101535</v>
      </c>
      <c r="C31" s="69">
        <v>14490</v>
      </c>
      <c r="D31" s="69">
        <v>210</v>
      </c>
      <c r="E31" s="69">
        <v>0</v>
      </c>
      <c r="F31" s="69">
        <v>0</v>
      </c>
      <c r="G31" s="69">
        <v>86835</v>
      </c>
    </row>
    <row r="32" spans="1:7" x14ac:dyDescent="0.25">
      <c r="A32" s="22" t="s">
        <v>265</v>
      </c>
      <c r="B32" s="71">
        <v>82995984.629999995</v>
      </c>
      <c r="C32" s="71">
        <v>22711498.98</v>
      </c>
      <c r="D32" s="71">
        <v>15241938.609999999</v>
      </c>
      <c r="E32" s="71">
        <v>12153169.359999999</v>
      </c>
      <c r="F32" s="71">
        <v>30781557.829999998</v>
      </c>
      <c r="G32" s="71">
        <v>2107819.85</v>
      </c>
    </row>
    <row r="34" spans="1:3" x14ac:dyDescent="0.25">
      <c r="A34" s="261" t="str">
        <f>HYPERLINK("#'Vysvetlivky'!A2", "Vysvetlivky ku kategóriám veľkosti podniku")</f>
        <v>Vysvetlivky ku kategóriám veľkosti podniku</v>
      </c>
      <c r="B34" s="262"/>
      <c r="C34" s="262"/>
    </row>
    <row r="35" spans="1:3" x14ac:dyDescent="0.25">
      <c r="A35" s="261" t="str">
        <f>HYPERLINK("#'Obsah'!A1", "Späť na obsah dátovej prílohy")</f>
        <v>Späť na obsah dátovej prílohy</v>
      </c>
      <c r="B35" s="262"/>
    </row>
  </sheetData>
  <mergeCells count="11">
    <mergeCell ref="A2:G2"/>
    <mergeCell ref="A3:G3"/>
    <mergeCell ref="A5:G5"/>
    <mergeCell ref="A7:A8"/>
    <mergeCell ref="B7:B8"/>
    <mergeCell ref="C7:G7"/>
    <mergeCell ref="A9:G9"/>
    <mergeCell ref="A17:G17"/>
    <mergeCell ref="A25:G25"/>
    <mergeCell ref="A34:C34"/>
    <mergeCell ref="A35:B35"/>
  </mergeCells>
  <pageMargins left="0.7" right="0.7" top="0.75" bottom="0.75" header="0.3" footer="0.3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199218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59" t="s">
        <v>268</v>
      </c>
      <c r="B2" s="259"/>
      <c r="C2" s="259"/>
      <c r="D2" s="259"/>
      <c r="E2" s="259"/>
      <c r="F2" s="259"/>
      <c r="G2" s="259"/>
    </row>
    <row r="3" spans="1:7" x14ac:dyDescent="0.25">
      <c r="A3" s="281" t="s">
        <v>256</v>
      </c>
      <c r="B3" s="281"/>
      <c r="C3" s="281"/>
      <c r="D3" s="281"/>
      <c r="E3" s="281"/>
      <c r="F3" s="281"/>
      <c r="G3" s="281"/>
    </row>
    <row r="5" spans="1:7" ht="24.95" customHeight="1" x14ac:dyDescent="0.25">
      <c r="A5" s="260" t="s">
        <v>2</v>
      </c>
      <c r="B5" s="260"/>
      <c r="C5" s="260"/>
      <c r="D5" s="260"/>
      <c r="E5" s="260"/>
      <c r="F5" s="260"/>
      <c r="G5" s="260"/>
    </row>
    <row r="7" spans="1:7" x14ac:dyDescent="0.25">
      <c r="A7" s="273" t="s">
        <v>4</v>
      </c>
      <c r="B7" s="273" t="s">
        <v>257</v>
      </c>
      <c r="C7" s="267" t="s">
        <v>258</v>
      </c>
      <c r="D7" s="267"/>
      <c r="E7" s="267"/>
      <c r="F7" s="267"/>
      <c r="G7" s="267"/>
    </row>
    <row r="8" spans="1:7" x14ac:dyDescent="0.25">
      <c r="A8" s="273"/>
      <c r="B8" s="273"/>
      <c r="C8" s="1" t="s">
        <v>259</v>
      </c>
      <c r="D8" s="1" t="s">
        <v>260</v>
      </c>
      <c r="E8" s="1" t="s">
        <v>261</v>
      </c>
      <c r="F8" s="1" t="s">
        <v>262</v>
      </c>
      <c r="G8" s="1" t="s">
        <v>263</v>
      </c>
    </row>
    <row r="9" spans="1:7" x14ac:dyDescent="0.25">
      <c r="A9" s="279" t="s">
        <v>264</v>
      </c>
      <c r="B9" s="280"/>
      <c r="C9" s="280"/>
      <c r="D9" s="280"/>
      <c r="E9" s="280"/>
      <c r="F9" s="280"/>
      <c r="G9" s="280"/>
    </row>
    <row r="10" spans="1:7" x14ac:dyDescent="0.25">
      <c r="A10" s="2" t="s">
        <v>11</v>
      </c>
      <c r="B10" s="72">
        <v>11264</v>
      </c>
      <c r="C10" s="72">
        <v>8580</v>
      </c>
      <c r="D10" s="72">
        <v>2015</v>
      </c>
      <c r="E10" s="72">
        <v>224</v>
      </c>
      <c r="F10" s="72">
        <v>44</v>
      </c>
      <c r="G10" s="72">
        <v>401</v>
      </c>
    </row>
    <row r="11" spans="1:7" x14ac:dyDescent="0.25">
      <c r="A11" s="2" t="s">
        <v>12</v>
      </c>
      <c r="B11" s="72">
        <v>47536</v>
      </c>
      <c r="C11" s="72">
        <v>45509</v>
      </c>
      <c r="D11" s="72">
        <v>316</v>
      </c>
      <c r="E11" s="72">
        <v>8</v>
      </c>
      <c r="F11" s="72">
        <v>0</v>
      </c>
      <c r="G11" s="72">
        <v>1703</v>
      </c>
    </row>
    <row r="12" spans="1:7" x14ac:dyDescent="0.25">
      <c r="A12" s="2" t="s">
        <v>13</v>
      </c>
      <c r="B12" s="72">
        <v>4547</v>
      </c>
      <c r="C12" s="72">
        <v>3150</v>
      </c>
      <c r="D12" s="72">
        <v>926</v>
      </c>
      <c r="E12" s="72">
        <v>239</v>
      </c>
      <c r="F12" s="72">
        <v>136</v>
      </c>
      <c r="G12" s="72">
        <v>96</v>
      </c>
    </row>
    <row r="13" spans="1:7" x14ac:dyDescent="0.25">
      <c r="A13" s="2" t="s">
        <v>14</v>
      </c>
      <c r="B13" s="72">
        <v>17826</v>
      </c>
      <c r="C13" s="72">
        <v>12431</v>
      </c>
      <c r="D13" s="72">
        <v>3897</v>
      </c>
      <c r="E13" s="72">
        <v>848</v>
      </c>
      <c r="F13" s="72">
        <v>240</v>
      </c>
      <c r="G13" s="72">
        <v>410</v>
      </c>
    </row>
    <row r="14" spans="1:7" x14ac:dyDescent="0.25">
      <c r="A14" s="2" t="s">
        <v>15</v>
      </c>
      <c r="B14" s="72">
        <v>12276</v>
      </c>
      <c r="C14" s="72">
        <v>11742</v>
      </c>
      <c r="D14" s="72">
        <v>18</v>
      </c>
      <c r="E14" s="72">
        <v>0</v>
      </c>
      <c r="F14" s="72">
        <v>0</v>
      </c>
      <c r="G14" s="72">
        <v>516</v>
      </c>
    </row>
    <row r="15" spans="1:7" x14ac:dyDescent="0.25">
      <c r="A15" s="2" t="s">
        <v>16</v>
      </c>
      <c r="B15" s="72">
        <v>1128</v>
      </c>
      <c r="C15" s="72">
        <v>158</v>
      </c>
      <c r="D15" s="72">
        <v>2</v>
      </c>
      <c r="E15" s="72">
        <v>0</v>
      </c>
      <c r="F15" s="72">
        <v>0</v>
      </c>
      <c r="G15" s="72">
        <v>968</v>
      </c>
    </row>
    <row r="16" spans="1:7" x14ac:dyDescent="0.25">
      <c r="A16" s="22" t="s">
        <v>265</v>
      </c>
      <c r="B16" s="74">
        <v>94577</v>
      </c>
      <c r="C16" s="74">
        <v>81570</v>
      </c>
      <c r="D16" s="74">
        <v>7174</v>
      </c>
      <c r="E16" s="74">
        <v>1319</v>
      </c>
      <c r="F16" s="74">
        <v>420</v>
      </c>
      <c r="G16" s="74">
        <v>4094</v>
      </c>
    </row>
    <row r="17" spans="1:7" x14ac:dyDescent="0.25">
      <c r="A17" s="279" t="s">
        <v>266</v>
      </c>
      <c r="B17" s="280"/>
      <c r="C17" s="280"/>
      <c r="D17" s="280"/>
      <c r="E17" s="280"/>
      <c r="F17" s="280"/>
      <c r="G17" s="280"/>
    </row>
    <row r="18" spans="1:7" x14ac:dyDescent="0.25">
      <c r="A18" s="2" t="s">
        <v>11</v>
      </c>
      <c r="B18" s="72">
        <v>56498</v>
      </c>
      <c r="C18" s="72">
        <v>19251</v>
      </c>
      <c r="D18" s="72">
        <v>16642</v>
      </c>
      <c r="E18" s="72">
        <v>8642</v>
      </c>
      <c r="F18" s="72">
        <v>9985</v>
      </c>
      <c r="G18" s="72">
        <v>1978</v>
      </c>
    </row>
    <row r="19" spans="1:7" x14ac:dyDescent="0.25">
      <c r="A19" s="2" t="s">
        <v>12</v>
      </c>
      <c r="B19" s="72">
        <v>47452</v>
      </c>
      <c r="C19" s="72">
        <v>45427</v>
      </c>
      <c r="D19" s="72">
        <v>316</v>
      </c>
      <c r="E19" s="72">
        <v>8</v>
      </c>
      <c r="F19" s="72">
        <v>0</v>
      </c>
      <c r="G19" s="72">
        <v>1701</v>
      </c>
    </row>
    <row r="20" spans="1:7" x14ac:dyDescent="0.25">
      <c r="A20" s="2" t="s">
        <v>13</v>
      </c>
      <c r="B20" s="72">
        <v>102992</v>
      </c>
      <c r="C20" s="72">
        <v>7292</v>
      </c>
      <c r="D20" s="72">
        <v>8474</v>
      </c>
      <c r="E20" s="72">
        <v>11649</v>
      </c>
      <c r="F20" s="72">
        <v>74655</v>
      </c>
      <c r="G20" s="72">
        <v>922</v>
      </c>
    </row>
    <row r="21" spans="1:7" x14ac:dyDescent="0.25">
      <c r="A21" s="2" t="s">
        <v>14</v>
      </c>
      <c r="B21" s="72">
        <v>245207</v>
      </c>
      <c r="C21" s="72">
        <v>33086</v>
      </c>
      <c r="D21" s="72">
        <v>50164</v>
      </c>
      <c r="E21" s="72">
        <v>61228</v>
      </c>
      <c r="F21" s="72">
        <v>93361</v>
      </c>
      <c r="G21" s="72">
        <v>7368</v>
      </c>
    </row>
    <row r="22" spans="1:7" x14ac:dyDescent="0.25">
      <c r="A22" s="2" t="s">
        <v>15</v>
      </c>
      <c r="B22" s="72">
        <v>12266</v>
      </c>
      <c r="C22" s="72">
        <v>11732</v>
      </c>
      <c r="D22" s="72">
        <v>18</v>
      </c>
      <c r="E22" s="72">
        <v>0</v>
      </c>
      <c r="F22" s="72">
        <v>0</v>
      </c>
      <c r="G22" s="72">
        <v>516</v>
      </c>
    </row>
    <row r="23" spans="1:7" x14ac:dyDescent="0.25">
      <c r="A23" s="2" t="s">
        <v>16</v>
      </c>
      <c r="B23" s="72">
        <v>1127</v>
      </c>
      <c r="C23" s="72">
        <v>158</v>
      </c>
      <c r="D23" s="72">
        <v>2</v>
      </c>
      <c r="E23" s="72">
        <v>0</v>
      </c>
      <c r="F23" s="72">
        <v>0</v>
      </c>
      <c r="G23" s="72">
        <v>967</v>
      </c>
    </row>
    <row r="24" spans="1:7" x14ac:dyDescent="0.25">
      <c r="A24" s="22" t="s">
        <v>265</v>
      </c>
      <c r="B24" s="74">
        <v>465542</v>
      </c>
      <c r="C24" s="74">
        <v>116946</v>
      </c>
      <c r="D24" s="74">
        <v>75616</v>
      </c>
      <c r="E24" s="74">
        <v>81527</v>
      </c>
      <c r="F24" s="74">
        <v>178001</v>
      </c>
      <c r="G24" s="74">
        <v>13452</v>
      </c>
    </row>
    <row r="25" spans="1:7" x14ac:dyDescent="0.25">
      <c r="A25" s="279" t="s">
        <v>267</v>
      </c>
      <c r="B25" s="280"/>
      <c r="C25" s="280"/>
      <c r="D25" s="280"/>
      <c r="E25" s="280"/>
      <c r="F25" s="280"/>
      <c r="G25" s="280"/>
    </row>
    <row r="26" spans="1:7" x14ac:dyDescent="0.25">
      <c r="A26" s="2" t="s">
        <v>11</v>
      </c>
      <c r="B26" s="73">
        <v>28024738.030000001</v>
      </c>
      <c r="C26" s="73">
        <v>7584221.0199999996</v>
      </c>
      <c r="D26" s="73">
        <v>8737015.9199999999</v>
      </c>
      <c r="E26" s="73">
        <v>5189424.63</v>
      </c>
      <c r="F26" s="73">
        <v>5588600.5199999996</v>
      </c>
      <c r="G26" s="73">
        <v>925475.94</v>
      </c>
    </row>
    <row r="27" spans="1:7" x14ac:dyDescent="0.25">
      <c r="A27" s="2" t="s">
        <v>12</v>
      </c>
      <c r="B27" s="73">
        <v>22361713.260000002</v>
      </c>
      <c r="C27" s="73">
        <v>21398071.850000001</v>
      </c>
      <c r="D27" s="73">
        <v>143880</v>
      </c>
      <c r="E27" s="73">
        <v>3240</v>
      </c>
      <c r="F27" s="73">
        <v>0</v>
      </c>
      <c r="G27" s="73">
        <v>816521.41</v>
      </c>
    </row>
    <row r="28" spans="1:7" x14ac:dyDescent="0.25">
      <c r="A28" s="2" t="s">
        <v>13</v>
      </c>
      <c r="B28" s="73">
        <v>44086520.020000003</v>
      </c>
      <c r="C28" s="73">
        <v>3230267.72</v>
      </c>
      <c r="D28" s="73">
        <v>4034891.38</v>
      </c>
      <c r="E28" s="73">
        <v>5090441.45</v>
      </c>
      <c r="F28" s="73">
        <v>31328180.670000002</v>
      </c>
      <c r="G28" s="73">
        <v>402738.8</v>
      </c>
    </row>
    <row r="29" spans="1:7" x14ac:dyDescent="0.25">
      <c r="A29" s="2" t="s">
        <v>14</v>
      </c>
      <c r="B29" s="73">
        <v>79673043.290000007</v>
      </c>
      <c r="C29" s="73">
        <v>10132313.73</v>
      </c>
      <c r="D29" s="73">
        <v>15957605.07</v>
      </c>
      <c r="E29" s="73">
        <v>18470260.149999999</v>
      </c>
      <c r="F29" s="73">
        <v>32592823.079999998</v>
      </c>
      <c r="G29" s="73">
        <v>2520041.2599999998</v>
      </c>
    </row>
    <row r="30" spans="1:7" x14ac:dyDescent="0.25">
      <c r="A30" s="2" t="s">
        <v>15</v>
      </c>
      <c r="B30" s="73">
        <v>2580285</v>
      </c>
      <c r="C30" s="73">
        <v>2467710</v>
      </c>
      <c r="D30" s="73">
        <v>3780</v>
      </c>
      <c r="E30" s="73">
        <v>0</v>
      </c>
      <c r="F30" s="73">
        <v>0</v>
      </c>
      <c r="G30" s="73">
        <v>108795</v>
      </c>
    </row>
    <row r="31" spans="1:7" x14ac:dyDescent="0.25">
      <c r="A31" s="2" t="s">
        <v>16</v>
      </c>
      <c r="B31" s="73">
        <v>236985</v>
      </c>
      <c r="C31" s="73">
        <v>33180</v>
      </c>
      <c r="D31" s="73">
        <v>420</v>
      </c>
      <c r="E31" s="73">
        <v>0</v>
      </c>
      <c r="F31" s="73">
        <v>0</v>
      </c>
      <c r="G31" s="73">
        <v>203385</v>
      </c>
    </row>
    <row r="32" spans="1:7" x14ac:dyDescent="0.25">
      <c r="A32" s="22" t="s">
        <v>265</v>
      </c>
      <c r="B32" s="75">
        <v>176963284.59999999</v>
      </c>
      <c r="C32" s="75">
        <v>44845764.32</v>
      </c>
      <c r="D32" s="75">
        <v>28877592.370000001</v>
      </c>
      <c r="E32" s="75">
        <v>28753366.23</v>
      </c>
      <c r="F32" s="75">
        <v>69509604.269999996</v>
      </c>
      <c r="G32" s="75">
        <v>4976957.41</v>
      </c>
    </row>
    <row r="34" spans="1:3" x14ac:dyDescent="0.25">
      <c r="A34" s="261" t="str">
        <f>HYPERLINK("#'Vysvetlivky'!A2", "Vysvetlivky ku kategóriám veľkosti podniku")</f>
        <v>Vysvetlivky ku kategóriám veľkosti podniku</v>
      </c>
      <c r="B34" s="262"/>
      <c r="C34" s="262"/>
    </row>
    <row r="35" spans="1:3" x14ac:dyDescent="0.25">
      <c r="A35" s="261" t="str">
        <f>HYPERLINK("#'Obsah'!A1", "Späť na obsah dátovej prílohy")</f>
        <v>Späť na obsah dátovej prílohy</v>
      </c>
      <c r="B35" s="262"/>
    </row>
  </sheetData>
  <mergeCells count="11">
    <mergeCell ref="A2:G2"/>
    <mergeCell ref="A3:G3"/>
    <mergeCell ref="A5:G5"/>
    <mergeCell ref="A7:A8"/>
    <mergeCell ref="B7:B8"/>
    <mergeCell ref="C7:G7"/>
    <mergeCell ref="A9:G9"/>
    <mergeCell ref="A17:G17"/>
    <mergeCell ref="A25:G25"/>
    <mergeCell ref="A34:C34"/>
    <mergeCell ref="A35:B35"/>
  </mergeCells>
  <pageMargins left="0.7" right="0.7" top="0.75" bottom="0.75" header="0.3" footer="0.3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199218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59" t="s">
        <v>269</v>
      </c>
      <c r="B2" s="259"/>
      <c r="C2" s="259"/>
      <c r="D2" s="259"/>
      <c r="E2" s="259"/>
      <c r="F2" s="259"/>
      <c r="G2" s="259"/>
    </row>
    <row r="3" spans="1:7" x14ac:dyDescent="0.25">
      <c r="A3" s="281" t="s">
        <v>256</v>
      </c>
      <c r="B3" s="281"/>
      <c r="C3" s="281"/>
      <c r="D3" s="281"/>
      <c r="E3" s="281"/>
      <c r="F3" s="281"/>
      <c r="G3" s="281"/>
    </row>
    <row r="5" spans="1:7" ht="24.95" customHeight="1" x14ac:dyDescent="0.25">
      <c r="A5" s="260" t="s">
        <v>2</v>
      </c>
      <c r="B5" s="260"/>
      <c r="C5" s="260"/>
      <c r="D5" s="260"/>
      <c r="E5" s="260"/>
      <c r="F5" s="260"/>
      <c r="G5" s="260"/>
    </row>
    <row r="7" spans="1:7" x14ac:dyDescent="0.25">
      <c r="A7" s="273" t="s">
        <v>4</v>
      </c>
      <c r="B7" s="273" t="s">
        <v>257</v>
      </c>
      <c r="C7" s="267" t="s">
        <v>258</v>
      </c>
      <c r="D7" s="267"/>
      <c r="E7" s="267"/>
      <c r="F7" s="267"/>
      <c r="G7" s="267"/>
    </row>
    <row r="8" spans="1:7" x14ac:dyDescent="0.25">
      <c r="A8" s="273"/>
      <c r="B8" s="273"/>
      <c r="C8" s="1" t="s">
        <v>259</v>
      </c>
      <c r="D8" s="1" t="s">
        <v>260</v>
      </c>
      <c r="E8" s="1" t="s">
        <v>261</v>
      </c>
      <c r="F8" s="1" t="s">
        <v>262</v>
      </c>
      <c r="G8" s="1" t="s">
        <v>263</v>
      </c>
    </row>
    <row r="9" spans="1:7" x14ac:dyDescent="0.25">
      <c r="A9" s="279" t="s">
        <v>264</v>
      </c>
      <c r="B9" s="280"/>
      <c r="C9" s="280"/>
      <c r="D9" s="280"/>
      <c r="E9" s="280"/>
      <c r="F9" s="280"/>
      <c r="G9" s="280"/>
    </row>
    <row r="10" spans="1:7" x14ac:dyDescent="0.25">
      <c r="A10" s="2" t="s">
        <v>11</v>
      </c>
      <c r="B10" s="76">
        <v>4050</v>
      </c>
      <c r="C10" s="76">
        <v>2880</v>
      </c>
      <c r="D10" s="76">
        <v>857</v>
      </c>
      <c r="E10" s="76">
        <v>133</v>
      </c>
      <c r="F10" s="76">
        <v>33</v>
      </c>
      <c r="G10" s="76">
        <v>147</v>
      </c>
    </row>
    <row r="11" spans="1:7" x14ac:dyDescent="0.25">
      <c r="A11" s="2" t="s">
        <v>12</v>
      </c>
      <c r="B11" s="76">
        <v>41506</v>
      </c>
      <c r="C11" s="76">
        <v>39790</v>
      </c>
      <c r="D11" s="76">
        <v>272</v>
      </c>
      <c r="E11" s="76">
        <v>9</v>
      </c>
      <c r="F11" s="76">
        <v>1</v>
      </c>
      <c r="G11" s="76">
        <v>1434</v>
      </c>
    </row>
    <row r="12" spans="1:7" x14ac:dyDescent="0.25">
      <c r="A12" s="2" t="s">
        <v>13</v>
      </c>
      <c r="B12" s="76">
        <v>4479</v>
      </c>
      <c r="C12" s="76">
        <v>2969</v>
      </c>
      <c r="D12" s="76">
        <v>984</v>
      </c>
      <c r="E12" s="76">
        <v>290</v>
      </c>
      <c r="F12" s="76">
        <v>162</v>
      </c>
      <c r="G12" s="76">
        <v>74</v>
      </c>
    </row>
    <row r="13" spans="1:7" x14ac:dyDescent="0.25">
      <c r="A13" s="2" t="s">
        <v>14</v>
      </c>
      <c r="B13" s="76">
        <v>17605</v>
      </c>
      <c r="C13" s="76">
        <v>12288</v>
      </c>
      <c r="D13" s="76">
        <v>3910</v>
      </c>
      <c r="E13" s="76">
        <v>815</v>
      </c>
      <c r="F13" s="76">
        <v>243</v>
      </c>
      <c r="G13" s="76">
        <v>349</v>
      </c>
    </row>
    <row r="14" spans="1:7" x14ac:dyDescent="0.25">
      <c r="A14" s="2" t="s">
        <v>15</v>
      </c>
      <c r="B14" s="76">
        <v>8651</v>
      </c>
      <c r="C14" s="76">
        <v>8290</v>
      </c>
      <c r="D14" s="76">
        <v>12</v>
      </c>
      <c r="E14" s="76">
        <v>0</v>
      </c>
      <c r="F14" s="76">
        <v>1</v>
      </c>
      <c r="G14" s="76">
        <v>348</v>
      </c>
    </row>
    <row r="15" spans="1:7" x14ac:dyDescent="0.25">
      <c r="A15" s="2" t="s">
        <v>16</v>
      </c>
      <c r="B15" s="76">
        <v>967</v>
      </c>
      <c r="C15" s="76">
        <v>114</v>
      </c>
      <c r="D15" s="76">
        <v>2</v>
      </c>
      <c r="E15" s="76">
        <v>0</v>
      </c>
      <c r="F15" s="76">
        <v>0</v>
      </c>
      <c r="G15" s="76">
        <v>851</v>
      </c>
    </row>
    <row r="16" spans="1:7" x14ac:dyDescent="0.25">
      <c r="A16" s="22" t="s">
        <v>265</v>
      </c>
      <c r="B16" s="78">
        <v>77258</v>
      </c>
      <c r="C16" s="78">
        <v>66331</v>
      </c>
      <c r="D16" s="78">
        <v>6037</v>
      </c>
      <c r="E16" s="78">
        <v>1247</v>
      </c>
      <c r="F16" s="78">
        <v>440</v>
      </c>
      <c r="G16" s="78">
        <v>3203</v>
      </c>
    </row>
    <row r="17" spans="1:7" x14ac:dyDescent="0.25">
      <c r="A17" s="279" t="s">
        <v>266</v>
      </c>
      <c r="B17" s="280"/>
      <c r="C17" s="280"/>
      <c r="D17" s="280"/>
      <c r="E17" s="280"/>
      <c r="F17" s="280"/>
      <c r="G17" s="280"/>
    </row>
    <row r="18" spans="1:7" x14ac:dyDescent="0.25">
      <c r="A18" s="2" t="s">
        <v>11</v>
      </c>
      <c r="B18" s="76">
        <v>24659</v>
      </c>
      <c r="C18" s="76">
        <v>6833</v>
      </c>
      <c r="D18" s="76">
        <v>7125</v>
      </c>
      <c r="E18" s="76">
        <v>4789</v>
      </c>
      <c r="F18" s="76">
        <v>4943</v>
      </c>
      <c r="G18" s="76">
        <v>969</v>
      </c>
    </row>
    <row r="19" spans="1:7" x14ac:dyDescent="0.25">
      <c r="A19" s="2" t="s">
        <v>12</v>
      </c>
      <c r="B19" s="76">
        <v>41432</v>
      </c>
      <c r="C19" s="76">
        <v>39717</v>
      </c>
      <c r="D19" s="76">
        <v>272</v>
      </c>
      <c r="E19" s="76">
        <v>9</v>
      </c>
      <c r="F19" s="76">
        <v>1</v>
      </c>
      <c r="G19" s="76">
        <v>1433</v>
      </c>
    </row>
    <row r="20" spans="1:7" x14ac:dyDescent="0.25">
      <c r="A20" s="2" t="s">
        <v>13</v>
      </c>
      <c r="B20" s="76">
        <v>109529</v>
      </c>
      <c r="C20" s="76">
        <v>6981</v>
      </c>
      <c r="D20" s="76">
        <v>9378</v>
      </c>
      <c r="E20" s="76">
        <v>15116</v>
      </c>
      <c r="F20" s="76">
        <v>77085</v>
      </c>
      <c r="G20" s="76">
        <v>969</v>
      </c>
    </row>
    <row r="21" spans="1:7" x14ac:dyDescent="0.25">
      <c r="A21" s="2" t="s">
        <v>14</v>
      </c>
      <c r="B21" s="76">
        <v>273740</v>
      </c>
      <c r="C21" s="76">
        <v>36795</v>
      </c>
      <c r="D21" s="76">
        <v>74679</v>
      </c>
      <c r="E21" s="76">
        <v>57855</v>
      </c>
      <c r="F21" s="76">
        <v>97217</v>
      </c>
      <c r="G21" s="76">
        <v>7194</v>
      </c>
    </row>
    <row r="22" spans="1:7" x14ac:dyDescent="0.25">
      <c r="A22" s="2" t="s">
        <v>15</v>
      </c>
      <c r="B22" s="76">
        <v>8647</v>
      </c>
      <c r="C22" s="76">
        <v>8286</v>
      </c>
      <c r="D22" s="76">
        <v>12</v>
      </c>
      <c r="E22" s="76">
        <v>0</v>
      </c>
      <c r="F22" s="76">
        <v>1</v>
      </c>
      <c r="G22" s="76">
        <v>348</v>
      </c>
    </row>
    <row r="23" spans="1:7" x14ac:dyDescent="0.25">
      <c r="A23" s="2" t="s">
        <v>16</v>
      </c>
      <c r="B23" s="76">
        <v>967</v>
      </c>
      <c r="C23" s="76">
        <v>114</v>
      </c>
      <c r="D23" s="76">
        <v>2</v>
      </c>
      <c r="E23" s="76">
        <v>0</v>
      </c>
      <c r="F23" s="76">
        <v>0</v>
      </c>
      <c r="G23" s="76">
        <v>851</v>
      </c>
    </row>
    <row r="24" spans="1:7" x14ac:dyDescent="0.25">
      <c r="A24" s="22" t="s">
        <v>265</v>
      </c>
      <c r="B24" s="78">
        <v>458974</v>
      </c>
      <c r="C24" s="78">
        <v>98726</v>
      </c>
      <c r="D24" s="78">
        <v>91468</v>
      </c>
      <c r="E24" s="78">
        <v>77769</v>
      </c>
      <c r="F24" s="78">
        <v>179247</v>
      </c>
      <c r="G24" s="78">
        <v>11764</v>
      </c>
    </row>
    <row r="25" spans="1:7" x14ac:dyDescent="0.25">
      <c r="A25" s="279" t="s">
        <v>267</v>
      </c>
      <c r="B25" s="280"/>
      <c r="C25" s="280"/>
      <c r="D25" s="280"/>
      <c r="E25" s="280"/>
      <c r="F25" s="280"/>
      <c r="G25" s="280"/>
    </row>
    <row r="26" spans="1:7" x14ac:dyDescent="0.25">
      <c r="A26" s="2" t="s">
        <v>11</v>
      </c>
      <c r="B26" s="77">
        <v>10343446.91</v>
      </c>
      <c r="C26" s="77">
        <v>2432559.0099999998</v>
      </c>
      <c r="D26" s="77">
        <v>3252233.32</v>
      </c>
      <c r="E26" s="77">
        <v>2312057.33</v>
      </c>
      <c r="F26" s="77">
        <v>1980722.33</v>
      </c>
      <c r="G26" s="77">
        <v>365874.92</v>
      </c>
    </row>
    <row r="27" spans="1:7" x14ac:dyDescent="0.25">
      <c r="A27" s="2" t="s">
        <v>12</v>
      </c>
      <c r="B27" s="77">
        <v>18571919.809999999</v>
      </c>
      <c r="C27" s="77">
        <v>17821829.809999999</v>
      </c>
      <c r="D27" s="77">
        <v>104040</v>
      </c>
      <c r="E27" s="77">
        <v>2940</v>
      </c>
      <c r="F27" s="77">
        <v>540</v>
      </c>
      <c r="G27" s="77">
        <v>642570</v>
      </c>
    </row>
    <row r="28" spans="1:7" x14ac:dyDescent="0.25">
      <c r="A28" s="2" t="s">
        <v>13</v>
      </c>
      <c r="B28" s="77">
        <v>41471607.280000001</v>
      </c>
      <c r="C28" s="77">
        <v>2750226.86</v>
      </c>
      <c r="D28" s="77">
        <v>4054752.98</v>
      </c>
      <c r="E28" s="77">
        <v>5953554.9900000002</v>
      </c>
      <c r="F28" s="77">
        <v>28459414.82</v>
      </c>
      <c r="G28" s="77">
        <v>253657.63</v>
      </c>
    </row>
    <row r="29" spans="1:7" x14ac:dyDescent="0.25">
      <c r="A29" s="2" t="s">
        <v>14</v>
      </c>
      <c r="B29" s="77">
        <v>73590554.579999998</v>
      </c>
      <c r="C29" s="77">
        <v>9764765.8699999992</v>
      </c>
      <c r="D29" s="77">
        <v>15809603.34</v>
      </c>
      <c r="E29" s="77">
        <v>16937765.41</v>
      </c>
      <c r="F29" s="77">
        <v>28716366.75</v>
      </c>
      <c r="G29" s="77">
        <v>2362053.21</v>
      </c>
    </row>
    <row r="30" spans="1:7" x14ac:dyDescent="0.25">
      <c r="A30" s="2" t="s">
        <v>15</v>
      </c>
      <c r="B30" s="77">
        <v>1817434.05</v>
      </c>
      <c r="C30" s="77">
        <v>1741624.05</v>
      </c>
      <c r="D30" s="77">
        <v>2520</v>
      </c>
      <c r="E30" s="77">
        <v>0</v>
      </c>
      <c r="F30" s="77">
        <v>210</v>
      </c>
      <c r="G30" s="77">
        <v>73080</v>
      </c>
    </row>
    <row r="31" spans="1:7" x14ac:dyDescent="0.25">
      <c r="A31" s="2" t="s">
        <v>16</v>
      </c>
      <c r="B31" s="77">
        <v>203025</v>
      </c>
      <c r="C31" s="77">
        <v>23940</v>
      </c>
      <c r="D31" s="77">
        <v>420</v>
      </c>
      <c r="E31" s="77">
        <v>0</v>
      </c>
      <c r="F31" s="77">
        <v>0</v>
      </c>
      <c r="G31" s="77">
        <v>178665</v>
      </c>
    </row>
    <row r="32" spans="1:7" x14ac:dyDescent="0.25">
      <c r="A32" s="22" t="s">
        <v>265</v>
      </c>
      <c r="B32" s="79">
        <v>145997987.63</v>
      </c>
      <c r="C32" s="79">
        <v>34534945.600000001</v>
      </c>
      <c r="D32" s="79">
        <v>23223569.640000001</v>
      </c>
      <c r="E32" s="79">
        <v>25206317.73</v>
      </c>
      <c r="F32" s="79">
        <v>59157253.899999999</v>
      </c>
      <c r="G32" s="79">
        <v>3875900.76</v>
      </c>
    </row>
    <row r="34" spans="1:3" x14ac:dyDescent="0.25">
      <c r="A34" s="261" t="str">
        <f>HYPERLINK("#'Vysvetlivky'!A2", "Vysvetlivky ku kategóriám veľkosti podniku")</f>
        <v>Vysvetlivky ku kategóriám veľkosti podniku</v>
      </c>
      <c r="B34" s="262"/>
      <c r="C34" s="262"/>
    </row>
    <row r="35" spans="1:3" x14ac:dyDescent="0.25">
      <c r="A35" s="261" t="str">
        <f>HYPERLINK("#'Obsah'!A1", "Späť na obsah dátovej prílohy")</f>
        <v>Späť na obsah dátovej prílohy</v>
      </c>
      <c r="B35" s="262"/>
    </row>
  </sheetData>
  <mergeCells count="11">
    <mergeCell ref="A2:G2"/>
    <mergeCell ref="A3:G3"/>
    <mergeCell ref="A5:G5"/>
    <mergeCell ref="A7:A8"/>
    <mergeCell ref="B7:B8"/>
    <mergeCell ref="C7:G7"/>
    <mergeCell ref="A9:G9"/>
    <mergeCell ref="A17:G17"/>
    <mergeCell ref="A25:G25"/>
    <mergeCell ref="A34:C34"/>
    <mergeCell ref="A35:B35"/>
  </mergeCells>
  <pageMargins left="0.7" right="0.7" top="0.75" bottom="0.75" header="0.3" footer="0.3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199218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59" t="s">
        <v>270</v>
      </c>
      <c r="B2" s="259"/>
      <c r="C2" s="259"/>
      <c r="D2" s="259"/>
      <c r="E2" s="259"/>
      <c r="F2" s="259"/>
      <c r="G2" s="259"/>
    </row>
    <row r="3" spans="1:7" x14ac:dyDescent="0.25">
      <c r="A3" s="281" t="s">
        <v>256</v>
      </c>
      <c r="B3" s="281"/>
      <c r="C3" s="281"/>
      <c r="D3" s="281"/>
      <c r="E3" s="281"/>
      <c r="F3" s="281"/>
      <c r="G3" s="281"/>
    </row>
    <row r="5" spans="1:7" ht="24.95" customHeight="1" x14ac:dyDescent="0.25">
      <c r="A5" s="260" t="s">
        <v>2</v>
      </c>
      <c r="B5" s="260"/>
      <c r="C5" s="260"/>
      <c r="D5" s="260"/>
      <c r="E5" s="260"/>
      <c r="F5" s="260"/>
      <c r="G5" s="260"/>
    </row>
    <row r="7" spans="1:7" x14ac:dyDescent="0.25">
      <c r="A7" s="273" t="s">
        <v>4</v>
      </c>
      <c r="B7" s="273" t="s">
        <v>257</v>
      </c>
      <c r="C7" s="267" t="s">
        <v>258</v>
      </c>
      <c r="D7" s="267"/>
      <c r="E7" s="267"/>
      <c r="F7" s="267"/>
      <c r="G7" s="267"/>
    </row>
    <row r="8" spans="1:7" x14ac:dyDescent="0.25">
      <c r="A8" s="273"/>
      <c r="B8" s="273"/>
      <c r="C8" s="1" t="s">
        <v>259</v>
      </c>
      <c r="D8" s="1" t="s">
        <v>260</v>
      </c>
      <c r="E8" s="1" t="s">
        <v>261</v>
      </c>
      <c r="F8" s="1" t="s">
        <v>262</v>
      </c>
      <c r="G8" s="1" t="s">
        <v>263</v>
      </c>
    </row>
    <row r="9" spans="1:7" x14ac:dyDescent="0.25">
      <c r="A9" s="279" t="s">
        <v>264</v>
      </c>
      <c r="B9" s="280"/>
      <c r="C9" s="280"/>
      <c r="D9" s="280"/>
      <c r="E9" s="280"/>
      <c r="F9" s="280"/>
      <c r="G9" s="280"/>
    </row>
    <row r="10" spans="1:7" x14ac:dyDescent="0.25">
      <c r="A10" s="2" t="s">
        <v>11</v>
      </c>
      <c r="B10" s="80">
        <v>348</v>
      </c>
      <c r="C10" s="80">
        <v>246</v>
      </c>
      <c r="D10" s="80">
        <v>66</v>
      </c>
      <c r="E10" s="80">
        <v>18</v>
      </c>
      <c r="F10" s="80">
        <v>3</v>
      </c>
      <c r="G10" s="80">
        <v>15</v>
      </c>
    </row>
    <row r="11" spans="1:7" x14ac:dyDescent="0.25">
      <c r="A11" s="2" t="s">
        <v>12</v>
      </c>
      <c r="B11" s="80">
        <v>30013</v>
      </c>
      <c r="C11" s="80">
        <v>28835</v>
      </c>
      <c r="D11" s="80">
        <v>156</v>
      </c>
      <c r="E11" s="80">
        <v>4</v>
      </c>
      <c r="F11" s="80">
        <v>1</v>
      </c>
      <c r="G11" s="80">
        <v>1017</v>
      </c>
    </row>
    <row r="12" spans="1:7" x14ac:dyDescent="0.25">
      <c r="A12" s="2" t="s">
        <v>13</v>
      </c>
      <c r="B12" s="80">
        <v>3246</v>
      </c>
      <c r="C12" s="80">
        <v>2081</v>
      </c>
      <c r="D12" s="80">
        <v>737</v>
      </c>
      <c r="E12" s="80">
        <v>234</v>
      </c>
      <c r="F12" s="80">
        <v>148</v>
      </c>
      <c r="G12" s="80">
        <v>46</v>
      </c>
    </row>
    <row r="13" spans="1:7" x14ac:dyDescent="0.25">
      <c r="A13" s="2" t="s">
        <v>14</v>
      </c>
      <c r="B13" s="80">
        <v>12209</v>
      </c>
      <c r="C13" s="80">
        <v>8541</v>
      </c>
      <c r="D13" s="80">
        <v>2749</v>
      </c>
      <c r="E13" s="80">
        <v>537</v>
      </c>
      <c r="F13" s="80">
        <v>155</v>
      </c>
      <c r="G13" s="80">
        <v>227</v>
      </c>
    </row>
    <row r="14" spans="1:7" x14ac:dyDescent="0.25">
      <c r="A14" s="2" t="s">
        <v>15</v>
      </c>
      <c r="B14" s="80">
        <v>5980</v>
      </c>
      <c r="C14" s="80">
        <v>5737</v>
      </c>
      <c r="D14" s="80">
        <v>13</v>
      </c>
      <c r="E14" s="80">
        <v>0</v>
      </c>
      <c r="F14" s="80">
        <v>1</v>
      </c>
      <c r="G14" s="80">
        <v>229</v>
      </c>
    </row>
    <row r="15" spans="1:7" x14ac:dyDescent="0.25">
      <c r="A15" s="2" t="s">
        <v>16</v>
      </c>
      <c r="B15" s="80">
        <v>681</v>
      </c>
      <c r="C15" s="80">
        <v>72</v>
      </c>
      <c r="D15" s="80">
        <v>2</v>
      </c>
      <c r="E15" s="80">
        <v>0</v>
      </c>
      <c r="F15" s="80">
        <v>0</v>
      </c>
      <c r="G15" s="80">
        <v>607</v>
      </c>
    </row>
    <row r="16" spans="1:7" x14ac:dyDescent="0.25">
      <c r="A16" s="22" t="s">
        <v>265</v>
      </c>
      <c r="B16" s="82">
        <v>52477</v>
      </c>
      <c r="C16" s="82">
        <v>45512</v>
      </c>
      <c r="D16" s="82">
        <v>3723</v>
      </c>
      <c r="E16" s="82">
        <v>793</v>
      </c>
      <c r="F16" s="82">
        <v>308</v>
      </c>
      <c r="G16" s="82">
        <v>2141</v>
      </c>
    </row>
    <row r="17" spans="1:7" x14ac:dyDescent="0.25">
      <c r="A17" s="279" t="s">
        <v>266</v>
      </c>
      <c r="B17" s="280"/>
      <c r="C17" s="280"/>
      <c r="D17" s="280"/>
      <c r="E17" s="280"/>
      <c r="F17" s="280"/>
      <c r="G17" s="280"/>
    </row>
    <row r="18" spans="1:7" x14ac:dyDescent="0.25">
      <c r="A18" s="2" t="s">
        <v>11</v>
      </c>
      <c r="B18" s="80">
        <v>2105</v>
      </c>
      <c r="C18" s="80">
        <v>556</v>
      </c>
      <c r="D18" s="80">
        <v>420</v>
      </c>
      <c r="E18" s="80">
        <v>427</v>
      </c>
      <c r="F18" s="80">
        <v>263</v>
      </c>
      <c r="G18" s="80">
        <v>439</v>
      </c>
    </row>
    <row r="19" spans="1:7" x14ac:dyDescent="0.25">
      <c r="A19" s="2" t="s">
        <v>12</v>
      </c>
      <c r="B19" s="80">
        <v>29936</v>
      </c>
      <c r="C19" s="80">
        <v>28763</v>
      </c>
      <c r="D19" s="80">
        <v>156</v>
      </c>
      <c r="E19" s="80">
        <v>4</v>
      </c>
      <c r="F19" s="80">
        <v>1</v>
      </c>
      <c r="G19" s="80">
        <v>1012</v>
      </c>
    </row>
    <row r="20" spans="1:7" x14ac:dyDescent="0.25">
      <c r="A20" s="2" t="s">
        <v>13</v>
      </c>
      <c r="B20" s="80">
        <v>79934</v>
      </c>
      <c r="C20" s="80">
        <v>5230</v>
      </c>
      <c r="D20" s="80">
        <v>7360</v>
      </c>
      <c r="E20" s="80">
        <v>11626</v>
      </c>
      <c r="F20" s="80">
        <v>54892</v>
      </c>
      <c r="G20" s="80">
        <v>826</v>
      </c>
    </row>
    <row r="21" spans="1:7" x14ac:dyDescent="0.25">
      <c r="A21" s="2" t="s">
        <v>14</v>
      </c>
      <c r="B21" s="80">
        <v>159542</v>
      </c>
      <c r="C21" s="80">
        <v>22880</v>
      </c>
      <c r="D21" s="80">
        <v>36446</v>
      </c>
      <c r="E21" s="80">
        <v>38737</v>
      </c>
      <c r="F21" s="80">
        <v>59020</v>
      </c>
      <c r="G21" s="80">
        <v>2459</v>
      </c>
    </row>
    <row r="22" spans="1:7" x14ac:dyDescent="0.25">
      <c r="A22" s="2" t="s">
        <v>15</v>
      </c>
      <c r="B22" s="80">
        <v>5977</v>
      </c>
      <c r="C22" s="80">
        <v>5734</v>
      </c>
      <c r="D22" s="80">
        <v>13</v>
      </c>
      <c r="E22" s="80">
        <v>0</v>
      </c>
      <c r="F22" s="80">
        <v>1</v>
      </c>
      <c r="G22" s="80">
        <v>229</v>
      </c>
    </row>
    <row r="23" spans="1:7" x14ac:dyDescent="0.25">
      <c r="A23" s="2" t="s">
        <v>16</v>
      </c>
      <c r="B23" s="80">
        <v>681</v>
      </c>
      <c r="C23" s="80">
        <v>72</v>
      </c>
      <c r="D23" s="80">
        <v>2</v>
      </c>
      <c r="E23" s="80">
        <v>0</v>
      </c>
      <c r="F23" s="80">
        <v>0</v>
      </c>
      <c r="G23" s="80">
        <v>607</v>
      </c>
    </row>
    <row r="24" spans="1:7" x14ac:dyDescent="0.25">
      <c r="A24" s="22" t="s">
        <v>265</v>
      </c>
      <c r="B24" s="82">
        <v>278175</v>
      </c>
      <c r="C24" s="82">
        <v>63235</v>
      </c>
      <c r="D24" s="82">
        <v>44397</v>
      </c>
      <c r="E24" s="82">
        <v>50794</v>
      </c>
      <c r="F24" s="82">
        <v>114177</v>
      </c>
      <c r="G24" s="82">
        <v>5572</v>
      </c>
    </row>
    <row r="25" spans="1:7" x14ac:dyDescent="0.25">
      <c r="A25" s="279" t="s">
        <v>267</v>
      </c>
      <c r="B25" s="280"/>
      <c r="C25" s="280"/>
      <c r="D25" s="280"/>
      <c r="E25" s="280"/>
      <c r="F25" s="280"/>
      <c r="G25" s="280"/>
    </row>
    <row r="26" spans="1:7" x14ac:dyDescent="0.25">
      <c r="A26" s="2" t="s">
        <v>11</v>
      </c>
      <c r="B26" s="81">
        <v>808261.31</v>
      </c>
      <c r="C26" s="81">
        <v>221412.69</v>
      </c>
      <c r="D26" s="81">
        <v>160882.25</v>
      </c>
      <c r="E26" s="81">
        <v>263178.07</v>
      </c>
      <c r="F26" s="81">
        <v>63501.09</v>
      </c>
      <c r="G26" s="81">
        <v>99287.21</v>
      </c>
    </row>
    <row r="27" spans="1:7" x14ac:dyDescent="0.25">
      <c r="A27" s="2" t="s">
        <v>12</v>
      </c>
      <c r="B27" s="81">
        <v>13102474.17</v>
      </c>
      <c r="C27" s="81">
        <v>12601114.17</v>
      </c>
      <c r="D27" s="81">
        <v>50880</v>
      </c>
      <c r="E27" s="81">
        <v>1680</v>
      </c>
      <c r="F27" s="81">
        <v>420</v>
      </c>
      <c r="G27" s="81">
        <v>448380</v>
      </c>
    </row>
    <row r="28" spans="1:7" x14ac:dyDescent="0.25">
      <c r="A28" s="2" t="s">
        <v>13</v>
      </c>
      <c r="B28" s="81">
        <v>24682952.77</v>
      </c>
      <c r="C28" s="81">
        <v>2288939.29</v>
      </c>
      <c r="D28" s="81">
        <v>3206200.49</v>
      </c>
      <c r="E28" s="81">
        <v>4030789.06</v>
      </c>
      <c r="F28" s="81">
        <v>14910654.43</v>
      </c>
      <c r="G28" s="81">
        <v>246369.5</v>
      </c>
    </row>
    <row r="29" spans="1:7" x14ac:dyDescent="0.25">
      <c r="A29" s="2" t="s">
        <v>14</v>
      </c>
      <c r="B29" s="81">
        <v>40901717.649999999</v>
      </c>
      <c r="C29" s="81">
        <v>6510380.79</v>
      </c>
      <c r="D29" s="81">
        <v>10560653.5</v>
      </c>
      <c r="E29" s="81">
        <v>9881613.9600000009</v>
      </c>
      <c r="F29" s="81">
        <v>13278962.210000001</v>
      </c>
      <c r="G29" s="81">
        <v>670107.18999999994</v>
      </c>
    </row>
    <row r="30" spans="1:7" x14ac:dyDescent="0.25">
      <c r="A30" s="2" t="s">
        <v>15</v>
      </c>
      <c r="B30" s="81">
        <v>1256910</v>
      </c>
      <c r="C30" s="81">
        <v>1205550</v>
      </c>
      <c r="D30" s="81">
        <v>2730</v>
      </c>
      <c r="E30" s="81">
        <v>0</v>
      </c>
      <c r="F30" s="81">
        <v>210</v>
      </c>
      <c r="G30" s="81">
        <v>48420</v>
      </c>
    </row>
    <row r="31" spans="1:7" x14ac:dyDescent="0.25">
      <c r="A31" s="2" t="s">
        <v>16</v>
      </c>
      <c r="B31" s="81">
        <v>143010</v>
      </c>
      <c r="C31" s="81">
        <v>15120</v>
      </c>
      <c r="D31" s="81">
        <v>420</v>
      </c>
      <c r="E31" s="81">
        <v>0</v>
      </c>
      <c r="F31" s="81">
        <v>0</v>
      </c>
      <c r="G31" s="81">
        <v>127470</v>
      </c>
    </row>
    <row r="32" spans="1:7" x14ac:dyDescent="0.25">
      <c r="A32" s="22" t="s">
        <v>265</v>
      </c>
      <c r="B32" s="83">
        <v>80895325.900000006</v>
      </c>
      <c r="C32" s="83">
        <v>22842516.940000001</v>
      </c>
      <c r="D32" s="83">
        <v>13981766.24</v>
      </c>
      <c r="E32" s="83">
        <v>14177261.09</v>
      </c>
      <c r="F32" s="83">
        <v>28253747.73</v>
      </c>
      <c r="G32" s="83">
        <v>1640033.9</v>
      </c>
    </row>
    <row r="34" spans="1:3" x14ac:dyDescent="0.25">
      <c r="A34" s="261" t="str">
        <f>HYPERLINK("#'Vysvetlivky'!A2", "Vysvetlivky ku kategóriám veľkosti podniku")</f>
        <v>Vysvetlivky ku kategóriám veľkosti podniku</v>
      </c>
      <c r="B34" s="262"/>
      <c r="C34" s="262"/>
    </row>
    <row r="35" spans="1:3" x14ac:dyDescent="0.25">
      <c r="A35" s="261" t="str">
        <f>HYPERLINK("#'Obsah'!A1", "Späť na obsah dátovej prílohy")</f>
        <v>Späť na obsah dátovej prílohy</v>
      </c>
      <c r="B35" s="262"/>
    </row>
  </sheetData>
  <mergeCells count="11">
    <mergeCell ref="A2:G2"/>
    <mergeCell ref="A3:G3"/>
    <mergeCell ref="A5:G5"/>
    <mergeCell ref="A7:A8"/>
    <mergeCell ref="B7:B8"/>
    <mergeCell ref="C7:G7"/>
    <mergeCell ref="A9:G9"/>
    <mergeCell ref="A17:G17"/>
    <mergeCell ref="A25:G25"/>
    <mergeCell ref="A34:C34"/>
    <mergeCell ref="A35:B35"/>
  </mergeCells>
  <pageMargins left="0.7" right="0.7" top="0.75" bottom="0.75" header="0.3" footer="0.3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199218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59" t="s">
        <v>271</v>
      </c>
      <c r="B2" s="259"/>
      <c r="C2" s="259"/>
      <c r="D2" s="259"/>
      <c r="E2" s="259"/>
      <c r="F2" s="259"/>
      <c r="G2" s="259"/>
    </row>
    <row r="3" spans="1:7" x14ac:dyDescent="0.25">
      <c r="A3" s="281" t="s">
        <v>256</v>
      </c>
      <c r="B3" s="281"/>
      <c r="C3" s="281"/>
      <c r="D3" s="281"/>
      <c r="E3" s="281"/>
      <c r="F3" s="281"/>
      <c r="G3" s="281"/>
    </row>
    <row r="5" spans="1:7" ht="24.95" customHeight="1" x14ac:dyDescent="0.25">
      <c r="A5" s="260" t="s">
        <v>2</v>
      </c>
      <c r="B5" s="260"/>
      <c r="C5" s="260"/>
      <c r="D5" s="260"/>
      <c r="E5" s="260"/>
      <c r="F5" s="260"/>
      <c r="G5" s="260"/>
    </row>
    <row r="7" spans="1:7" x14ac:dyDescent="0.25">
      <c r="A7" s="273" t="s">
        <v>4</v>
      </c>
      <c r="B7" s="273" t="s">
        <v>257</v>
      </c>
      <c r="C7" s="267" t="s">
        <v>258</v>
      </c>
      <c r="D7" s="267"/>
      <c r="E7" s="267"/>
      <c r="F7" s="267"/>
      <c r="G7" s="267"/>
    </row>
    <row r="8" spans="1:7" x14ac:dyDescent="0.25">
      <c r="A8" s="273"/>
      <c r="B8" s="273"/>
      <c r="C8" s="1" t="s">
        <v>259</v>
      </c>
      <c r="D8" s="1" t="s">
        <v>260</v>
      </c>
      <c r="E8" s="1" t="s">
        <v>261</v>
      </c>
      <c r="F8" s="1" t="s">
        <v>262</v>
      </c>
      <c r="G8" s="1" t="s">
        <v>263</v>
      </c>
    </row>
    <row r="9" spans="1:7" x14ac:dyDescent="0.25">
      <c r="A9" s="279" t="s">
        <v>264</v>
      </c>
      <c r="B9" s="280"/>
      <c r="C9" s="280"/>
      <c r="D9" s="280"/>
      <c r="E9" s="280"/>
      <c r="F9" s="280"/>
      <c r="G9" s="280"/>
    </row>
    <row r="10" spans="1:7" x14ac:dyDescent="0.25">
      <c r="A10" s="2" t="s">
        <v>11</v>
      </c>
      <c r="B10" s="84">
        <v>78</v>
      </c>
      <c r="C10" s="84">
        <v>66</v>
      </c>
      <c r="D10" s="84">
        <v>4</v>
      </c>
      <c r="E10" s="84">
        <v>6</v>
      </c>
      <c r="F10" s="84">
        <v>0</v>
      </c>
      <c r="G10" s="84">
        <v>2</v>
      </c>
    </row>
    <row r="11" spans="1:7" x14ac:dyDescent="0.25">
      <c r="A11" s="2" t="s">
        <v>12</v>
      </c>
      <c r="B11" s="84">
        <v>23859</v>
      </c>
      <c r="C11" s="84">
        <v>22962</v>
      </c>
      <c r="D11" s="84">
        <v>106</v>
      </c>
      <c r="E11" s="84">
        <v>3</v>
      </c>
      <c r="F11" s="84">
        <v>1</v>
      </c>
      <c r="G11" s="84">
        <v>787</v>
      </c>
    </row>
    <row r="12" spans="1:7" x14ac:dyDescent="0.25">
      <c r="A12" s="2" t="s">
        <v>13</v>
      </c>
      <c r="B12" s="84">
        <v>2702</v>
      </c>
      <c r="C12" s="84">
        <v>1773</v>
      </c>
      <c r="D12" s="84">
        <v>585</v>
      </c>
      <c r="E12" s="84">
        <v>181</v>
      </c>
      <c r="F12" s="84">
        <v>127</v>
      </c>
      <c r="G12" s="84">
        <v>36</v>
      </c>
    </row>
    <row r="13" spans="1:7" x14ac:dyDescent="0.25">
      <c r="A13" s="2" t="s">
        <v>14</v>
      </c>
      <c r="B13" s="84">
        <v>9755</v>
      </c>
      <c r="C13" s="84">
        <v>6902</v>
      </c>
      <c r="D13" s="84">
        <v>2124</v>
      </c>
      <c r="E13" s="84">
        <v>431</v>
      </c>
      <c r="F13" s="84">
        <v>124</v>
      </c>
      <c r="G13" s="84">
        <v>174</v>
      </c>
    </row>
    <row r="14" spans="1:7" x14ac:dyDescent="0.25">
      <c r="A14" s="2" t="s">
        <v>15</v>
      </c>
      <c r="B14" s="84">
        <v>4864</v>
      </c>
      <c r="C14" s="84">
        <v>4684</v>
      </c>
      <c r="D14" s="84">
        <v>10</v>
      </c>
      <c r="E14" s="84">
        <v>0</v>
      </c>
      <c r="F14" s="84">
        <v>1</v>
      </c>
      <c r="G14" s="84">
        <v>169</v>
      </c>
    </row>
    <row r="15" spans="1:7" x14ac:dyDescent="0.25">
      <c r="A15" s="2" t="s">
        <v>16</v>
      </c>
      <c r="B15" s="84">
        <v>558</v>
      </c>
      <c r="C15" s="84">
        <v>56</v>
      </c>
      <c r="D15" s="84">
        <v>2</v>
      </c>
      <c r="E15" s="84">
        <v>0</v>
      </c>
      <c r="F15" s="84">
        <v>0</v>
      </c>
      <c r="G15" s="84">
        <v>500</v>
      </c>
    </row>
    <row r="16" spans="1:7" x14ac:dyDescent="0.25">
      <c r="A16" s="22" t="s">
        <v>265</v>
      </c>
      <c r="B16" s="86">
        <v>41816</v>
      </c>
      <c r="C16" s="86">
        <v>36443</v>
      </c>
      <c r="D16" s="86">
        <v>2831</v>
      </c>
      <c r="E16" s="86">
        <v>621</v>
      </c>
      <c r="F16" s="86">
        <v>253</v>
      </c>
      <c r="G16" s="86">
        <v>1668</v>
      </c>
    </row>
    <row r="17" spans="1:7" x14ac:dyDescent="0.25">
      <c r="A17" s="279" t="s">
        <v>266</v>
      </c>
      <c r="B17" s="280"/>
      <c r="C17" s="280"/>
      <c r="D17" s="280"/>
      <c r="E17" s="280"/>
      <c r="F17" s="280"/>
      <c r="G17" s="280"/>
    </row>
    <row r="18" spans="1:7" x14ac:dyDescent="0.25">
      <c r="A18" s="2" t="s">
        <v>11</v>
      </c>
      <c r="B18" s="84">
        <v>472</v>
      </c>
      <c r="C18" s="84">
        <v>169</v>
      </c>
      <c r="D18" s="84">
        <v>19</v>
      </c>
      <c r="E18" s="84">
        <v>282</v>
      </c>
      <c r="F18" s="84">
        <v>0</v>
      </c>
      <c r="G18" s="84">
        <v>2</v>
      </c>
    </row>
    <row r="19" spans="1:7" x14ac:dyDescent="0.25">
      <c r="A19" s="2" t="s">
        <v>12</v>
      </c>
      <c r="B19" s="84">
        <v>23812</v>
      </c>
      <c r="C19" s="84">
        <v>22917</v>
      </c>
      <c r="D19" s="84">
        <v>106</v>
      </c>
      <c r="E19" s="84">
        <v>3</v>
      </c>
      <c r="F19" s="84">
        <v>1</v>
      </c>
      <c r="G19" s="84">
        <v>785</v>
      </c>
    </row>
    <row r="20" spans="1:7" x14ac:dyDescent="0.25">
      <c r="A20" s="2" t="s">
        <v>13</v>
      </c>
      <c r="B20" s="84">
        <v>73634</v>
      </c>
      <c r="C20" s="84">
        <v>4326</v>
      </c>
      <c r="D20" s="84">
        <v>5749</v>
      </c>
      <c r="E20" s="84">
        <v>8017</v>
      </c>
      <c r="F20" s="84">
        <v>55180</v>
      </c>
      <c r="G20" s="84">
        <v>362</v>
      </c>
    </row>
    <row r="21" spans="1:7" x14ac:dyDescent="0.25">
      <c r="A21" s="2" t="s">
        <v>14</v>
      </c>
      <c r="B21" s="84">
        <v>121816</v>
      </c>
      <c r="C21" s="84">
        <v>18239</v>
      </c>
      <c r="D21" s="84">
        <v>28129</v>
      </c>
      <c r="E21" s="84">
        <v>30461</v>
      </c>
      <c r="F21" s="84">
        <v>43199</v>
      </c>
      <c r="G21" s="84">
        <v>1788</v>
      </c>
    </row>
    <row r="22" spans="1:7" x14ac:dyDescent="0.25">
      <c r="A22" s="2" t="s">
        <v>15</v>
      </c>
      <c r="B22" s="84">
        <v>4854</v>
      </c>
      <c r="C22" s="84">
        <v>4675</v>
      </c>
      <c r="D22" s="84">
        <v>10</v>
      </c>
      <c r="E22" s="84">
        <v>0</v>
      </c>
      <c r="F22" s="84">
        <v>1</v>
      </c>
      <c r="G22" s="84">
        <v>168</v>
      </c>
    </row>
    <row r="23" spans="1:7" x14ac:dyDescent="0.25">
      <c r="A23" s="2" t="s">
        <v>16</v>
      </c>
      <c r="B23" s="84">
        <v>558</v>
      </c>
      <c r="C23" s="84">
        <v>56</v>
      </c>
      <c r="D23" s="84">
        <v>2</v>
      </c>
      <c r="E23" s="84">
        <v>0</v>
      </c>
      <c r="F23" s="84">
        <v>0</v>
      </c>
      <c r="G23" s="84">
        <v>500</v>
      </c>
    </row>
    <row r="24" spans="1:7" x14ac:dyDescent="0.25">
      <c r="A24" s="22" t="s">
        <v>265</v>
      </c>
      <c r="B24" s="86">
        <v>225146</v>
      </c>
      <c r="C24" s="86">
        <v>50382</v>
      </c>
      <c r="D24" s="86">
        <v>34015</v>
      </c>
      <c r="E24" s="86">
        <v>38763</v>
      </c>
      <c r="F24" s="86">
        <v>98381</v>
      </c>
      <c r="G24" s="86">
        <v>3605</v>
      </c>
    </row>
    <row r="25" spans="1:7" x14ac:dyDescent="0.25">
      <c r="A25" s="279" t="s">
        <v>267</v>
      </c>
      <c r="B25" s="280"/>
      <c r="C25" s="280"/>
      <c r="D25" s="280"/>
      <c r="E25" s="280"/>
      <c r="F25" s="280"/>
      <c r="G25" s="280"/>
    </row>
    <row r="26" spans="1:7" x14ac:dyDescent="0.25">
      <c r="A26" s="2" t="s">
        <v>11</v>
      </c>
      <c r="B26" s="85">
        <v>291817.64</v>
      </c>
      <c r="C26" s="85">
        <v>79920.850000000006</v>
      </c>
      <c r="D26" s="85">
        <v>11181.33</v>
      </c>
      <c r="E26" s="85">
        <v>199911.17</v>
      </c>
      <c r="F26" s="85">
        <v>0</v>
      </c>
      <c r="G26" s="85">
        <v>804.29</v>
      </c>
    </row>
    <row r="27" spans="1:7" x14ac:dyDescent="0.25">
      <c r="A27" s="2" t="s">
        <v>12</v>
      </c>
      <c r="B27" s="85">
        <v>10427281.98</v>
      </c>
      <c r="C27" s="85">
        <v>10043881.98</v>
      </c>
      <c r="D27" s="85">
        <v>34440</v>
      </c>
      <c r="E27" s="85">
        <v>1260</v>
      </c>
      <c r="F27" s="85">
        <v>540</v>
      </c>
      <c r="G27" s="85">
        <v>347160</v>
      </c>
    </row>
    <row r="28" spans="1:7" x14ac:dyDescent="0.25">
      <c r="A28" s="2" t="s">
        <v>13</v>
      </c>
      <c r="B28" s="85">
        <v>20116961.789999999</v>
      </c>
      <c r="C28" s="85">
        <v>2015515.58</v>
      </c>
      <c r="D28" s="85">
        <v>2528368.25</v>
      </c>
      <c r="E28" s="85">
        <v>2697554.88</v>
      </c>
      <c r="F28" s="85">
        <v>12771033.630000001</v>
      </c>
      <c r="G28" s="85">
        <v>104489.45</v>
      </c>
    </row>
    <row r="29" spans="1:7" x14ac:dyDescent="0.25">
      <c r="A29" s="2" t="s">
        <v>14</v>
      </c>
      <c r="B29" s="85">
        <v>31422361.489999998</v>
      </c>
      <c r="C29" s="85">
        <v>5196959.43</v>
      </c>
      <c r="D29" s="85">
        <v>8100451.5899999999</v>
      </c>
      <c r="E29" s="85">
        <v>7800973.5300000003</v>
      </c>
      <c r="F29" s="85">
        <v>9845563.5800000001</v>
      </c>
      <c r="G29" s="85">
        <v>478413.36</v>
      </c>
    </row>
    <row r="30" spans="1:7" x14ac:dyDescent="0.25">
      <c r="A30" s="2" t="s">
        <v>15</v>
      </c>
      <c r="B30" s="85">
        <v>1021545</v>
      </c>
      <c r="C30" s="85">
        <v>983535</v>
      </c>
      <c r="D30" s="85">
        <v>2100</v>
      </c>
      <c r="E30" s="85">
        <v>0</v>
      </c>
      <c r="F30" s="85">
        <v>210</v>
      </c>
      <c r="G30" s="85">
        <v>35700</v>
      </c>
    </row>
    <row r="31" spans="1:7" x14ac:dyDescent="0.25">
      <c r="A31" s="2" t="s">
        <v>16</v>
      </c>
      <c r="B31" s="85">
        <v>116760</v>
      </c>
      <c r="C31" s="85">
        <v>11760</v>
      </c>
      <c r="D31" s="85">
        <v>420</v>
      </c>
      <c r="E31" s="85">
        <v>0</v>
      </c>
      <c r="F31" s="85">
        <v>0</v>
      </c>
      <c r="G31" s="85">
        <v>104580</v>
      </c>
    </row>
    <row r="32" spans="1:7" x14ac:dyDescent="0.25">
      <c r="A32" s="22" t="s">
        <v>265</v>
      </c>
      <c r="B32" s="87">
        <v>63396727.899999999</v>
      </c>
      <c r="C32" s="87">
        <v>18331572.84</v>
      </c>
      <c r="D32" s="87">
        <v>10676961.17</v>
      </c>
      <c r="E32" s="87">
        <v>10699699.58</v>
      </c>
      <c r="F32" s="87">
        <v>22617347.210000001</v>
      </c>
      <c r="G32" s="87">
        <v>1071147.1000000001</v>
      </c>
    </row>
    <row r="34" spans="1:3" x14ac:dyDescent="0.25">
      <c r="A34" s="261" t="str">
        <f>HYPERLINK("#'Vysvetlivky'!A2", "Vysvetlivky ku kategóriám veľkosti podniku")</f>
        <v>Vysvetlivky ku kategóriám veľkosti podniku</v>
      </c>
      <c r="B34" s="262"/>
      <c r="C34" s="262"/>
    </row>
    <row r="35" spans="1:3" x14ac:dyDescent="0.25">
      <c r="A35" s="261" t="str">
        <f>HYPERLINK("#'Obsah'!A1", "Späť na obsah dátovej prílohy")</f>
        <v>Späť na obsah dátovej prílohy</v>
      </c>
      <c r="B35" s="262"/>
    </row>
  </sheetData>
  <mergeCells count="11">
    <mergeCell ref="A2:G2"/>
    <mergeCell ref="A3:G3"/>
    <mergeCell ref="A5:G5"/>
    <mergeCell ref="A7:A8"/>
    <mergeCell ref="B7:B8"/>
    <mergeCell ref="C7:G7"/>
    <mergeCell ref="A9:G9"/>
    <mergeCell ref="A17:G17"/>
    <mergeCell ref="A25:G25"/>
    <mergeCell ref="A34:C34"/>
    <mergeCell ref="A35:B35"/>
  </mergeCells>
  <pageMargins left="0.7" right="0.7" top="0.75" bottom="0.75" header="0.3" footer="0.3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199218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59" t="s">
        <v>272</v>
      </c>
      <c r="B2" s="259"/>
      <c r="C2" s="259"/>
      <c r="D2" s="259"/>
      <c r="E2" s="259"/>
      <c r="F2" s="259"/>
      <c r="G2" s="259"/>
    </row>
    <row r="3" spans="1:7" x14ac:dyDescent="0.25">
      <c r="A3" s="281" t="s">
        <v>256</v>
      </c>
      <c r="B3" s="281"/>
      <c r="C3" s="281"/>
      <c r="D3" s="281"/>
      <c r="E3" s="281"/>
      <c r="F3" s="281"/>
      <c r="G3" s="281"/>
    </row>
    <row r="5" spans="1:7" ht="24.95" customHeight="1" x14ac:dyDescent="0.25">
      <c r="A5" s="260" t="s">
        <v>2</v>
      </c>
      <c r="B5" s="260"/>
      <c r="C5" s="260"/>
      <c r="D5" s="260"/>
      <c r="E5" s="260"/>
      <c r="F5" s="260"/>
      <c r="G5" s="260"/>
    </row>
    <row r="7" spans="1:7" x14ac:dyDescent="0.25">
      <c r="A7" s="273" t="s">
        <v>4</v>
      </c>
      <c r="B7" s="273" t="s">
        <v>257</v>
      </c>
      <c r="C7" s="267" t="s">
        <v>258</v>
      </c>
      <c r="D7" s="267"/>
      <c r="E7" s="267"/>
      <c r="F7" s="267"/>
      <c r="G7" s="267"/>
    </row>
    <row r="8" spans="1:7" x14ac:dyDescent="0.25">
      <c r="A8" s="273"/>
      <c r="B8" s="273"/>
      <c r="C8" s="1" t="s">
        <v>259</v>
      </c>
      <c r="D8" s="1" t="s">
        <v>260</v>
      </c>
      <c r="E8" s="1" t="s">
        <v>261</v>
      </c>
      <c r="F8" s="1" t="s">
        <v>262</v>
      </c>
      <c r="G8" s="1" t="s">
        <v>263</v>
      </c>
    </row>
    <row r="9" spans="1:7" x14ac:dyDescent="0.25">
      <c r="A9" s="279" t="s">
        <v>264</v>
      </c>
      <c r="B9" s="280"/>
      <c r="C9" s="280"/>
      <c r="D9" s="280"/>
      <c r="E9" s="280"/>
      <c r="F9" s="280"/>
      <c r="G9" s="280"/>
    </row>
    <row r="10" spans="1:7" x14ac:dyDescent="0.25">
      <c r="A10" s="2" t="s">
        <v>11</v>
      </c>
      <c r="B10" s="88">
        <v>52</v>
      </c>
      <c r="C10" s="88">
        <v>45</v>
      </c>
      <c r="D10" s="88">
        <v>5</v>
      </c>
      <c r="E10" s="88">
        <v>0</v>
      </c>
      <c r="F10" s="88">
        <v>0</v>
      </c>
      <c r="G10" s="88">
        <v>2</v>
      </c>
    </row>
    <row r="11" spans="1:7" x14ac:dyDescent="0.25">
      <c r="A11" s="2" t="s">
        <v>12</v>
      </c>
      <c r="B11" s="88">
        <v>22659</v>
      </c>
      <c r="C11" s="88">
        <v>21793</v>
      </c>
      <c r="D11" s="88">
        <v>102</v>
      </c>
      <c r="E11" s="88">
        <v>1</v>
      </c>
      <c r="F11" s="88">
        <v>1</v>
      </c>
      <c r="G11" s="88">
        <v>762</v>
      </c>
    </row>
    <row r="12" spans="1:7" x14ac:dyDescent="0.25">
      <c r="A12" s="2" t="s">
        <v>13</v>
      </c>
      <c r="B12" s="88">
        <v>2562</v>
      </c>
      <c r="C12" s="88">
        <v>1739</v>
      </c>
      <c r="D12" s="88">
        <v>532</v>
      </c>
      <c r="E12" s="88">
        <v>150</v>
      </c>
      <c r="F12" s="88">
        <v>107</v>
      </c>
      <c r="G12" s="88">
        <v>34</v>
      </c>
    </row>
    <row r="13" spans="1:7" x14ac:dyDescent="0.25">
      <c r="A13" s="2" t="s">
        <v>14</v>
      </c>
      <c r="B13" s="88">
        <v>10365</v>
      </c>
      <c r="C13" s="88">
        <v>7335</v>
      </c>
      <c r="D13" s="88">
        <v>2278</v>
      </c>
      <c r="E13" s="88">
        <v>450</v>
      </c>
      <c r="F13" s="88">
        <v>117</v>
      </c>
      <c r="G13" s="88">
        <v>185</v>
      </c>
    </row>
    <row r="14" spans="1:7" x14ac:dyDescent="0.25">
      <c r="A14" s="2" t="s">
        <v>15</v>
      </c>
      <c r="B14" s="88">
        <v>4405</v>
      </c>
      <c r="C14" s="88">
        <v>4245</v>
      </c>
      <c r="D14" s="88">
        <v>11</v>
      </c>
      <c r="E14" s="88">
        <v>0</v>
      </c>
      <c r="F14" s="88">
        <v>0</v>
      </c>
      <c r="G14" s="88">
        <v>149</v>
      </c>
    </row>
    <row r="15" spans="1:7" x14ac:dyDescent="0.25">
      <c r="A15" s="2" t="s">
        <v>16</v>
      </c>
      <c r="B15" s="88">
        <v>522</v>
      </c>
      <c r="C15" s="88">
        <v>53</v>
      </c>
      <c r="D15" s="88">
        <v>2</v>
      </c>
      <c r="E15" s="88">
        <v>0</v>
      </c>
      <c r="F15" s="88">
        <v>0</v>
      </c>
      <c r="G15" s="88">
        <v>467</v>
      </c>
    </row>
    <row r="16" spans="1:7" x14ac:dyDescent="0.25">
      <c r="A16" s="22" t="s">
        <v>265</v>
      </c>
      <c r="B16" s="90">
        <v>40565</v>
      </c>
      <c r="C16" s="90">
        <v>35210</v>
      </c>
      <c r="D16" s="90">
        <v>2930</v>
      </c>
      <c r="E16" s="90">
        <v>601</v>
      </c>
      <c r="F16" s="90">
        <v>225</v>
      </c>
      <c r="G16" s="90">
        <v>1599</v>
      </c>
    </row>
    <row r="17" spans="1:7" x14ac:dyDescent="0.25">
      <c r="A17" s="279" t="s">
        <v>266</v>
      </c>
      <c r="B17" s="280"/>
      <c r="C17" s="280"/>
      <c r="D17" s="280"/>
      <c r="E17" s="280"/>
      <c r="F17" s="280"/>
      <c r="G17" s="280"/>
    </row>
    <row r="18" spans="1:7" x14ac:dyDescent="0.25">
      <c r="A18" s="2" t="s">
        <v>11</v>
      </c>
      <c r="B18" s="88">
        <v>128</v>
      </c>
      <c r="C18" s="88">
        <v>109</v>
      </c>
      <c r="D18" s="88">
        <v>17</v>
      </c>
      <c r="E18" s="88">
        <v>0</v>
      </c>
      <c r="F18" s="88">
        <v>0</v>
      </c>
      <c r="G18" s="88">
        <v>2</v>
      </c>
    </row>
    <row r="19" spans="1:7" x14ac:dyDescent="0.25">
      <c r="A19" s="2" t="s">
        <v>12</v>
      </c>
      <c r="B19" s="88">
        <v>22618</v>
      </c>
      <c r="C19" s="88">
        <v>21752</v>
      </c>
      <c r="D19" s="88">
        <v>102</v>
      </c>
      <c r="E19" s="88">
        <v>1</v>
      </c>
      <c r="F19" s="88">
        <v>1</v>
      </c>
      <c r="G19" s="88">
        <v>762</v>
      </c>
    </row>
    <row r="20" spans="1:7" x14ac:dyDescent="0.25">
      <c r="A20" s="2" t="s">
        <v>13</v>
      </c>
      <c r="B20" s="88">
        <v>52830</v>
      </c>
      <c r="C20" s="88">
        <v>4332</v>
      </c>
      <c r="D20" s="88">
        <v>4894</v>
      </c>
      <c r="E20" s="88">
        <v>6370</v>
      </c>
      <c r="F20" s="88">
        <v>36976</v>
      </c>
      <c r="G20" s="88">
        <v>258</v>
      </c>
    </row>
    <row r="21" spans="1:7" x14ac:dyDescent="0.25">
      <c r="A21" s="2" t="s">
        <v>14</v>
      </c>
      <c r="B21" s="88">
        <v>120744</v>
      </c>
      <c r="C21" s="88">
        <v>19293</v>
      </c>
      <c r="D21" s="88">
        <v>28608</v>
      </c>
      <c r="E21" s="88">
        <v>30060</v>
      </c>
      <c r="F21" s="88">
        <v>41010</v>
      </c>
      <c r="G21" s="88">
        <v>1773</v>
      </c>
    </row>
    <row r="22" spans="1:7" x14ac:dyDescent="0.25">
      <c r="A22" s="2" t="s">
        <v>15</v>
      </c>
      <c r="B22" s="88">
        <v>4394</v>
      </c>
      <c r="C22" s="88">
        <v>4234</v>
      </c>
      <c r="D22" s="88">
        <v>11</v>
      </c>
      <c r="E22" s="88">
        <v>0</v>
      </c>
      <c r="F22" s="88">
        <v>0</v>
      </c>
      <c r="G22" s="88">
        <v>149</v>
      </c>
    </row>
    <row r="23" spans="1:7" x14ac:dyDescent="0.25">
      <c r="A23" s="2" t="s">
        <v>16</v>
      </c>
      <c r="B23" s="88">
        <v>522</v>
      </c>
      <c r="C23" s="88">
        <v>53</v>
      </c>
      <c r="D23" s="88">
        <v>2</v>
      </c>
      <c r="E23" s="88">
        <v>0</v>
      </c>
      <c r="F23" s="88">
        <v>0</v>
      </c>
      <c r="G23" s="88">
        <v>467</v>
      </c>
    </row>
    <row r="24" spans="1:7" x14ac:dyDescent="0.25">
      <c r="A24" s="22" t="s">
        <v>265</v>
      </c>
      <c r="B24" s="90">
        <v>201236</v>
      </c>
      <c r="C24" s="90">
        <v>49773</v>
      </c>
      <c r="D24" s="90">
        <v>33634</v>
      </c>
      <c r="E24" s="90">
        <v>36431</v>
      </c>
      <c r="F24" s="90">
        <v>77987</v>
      </c>
      <c r="G24" s="90">
        <v>3411</v>
      </c>
    </row>
    <row r="25" spans="1:7" x14ac:dyDescent="0.25">
      <c r="A25" s="279" t="s">
        <v>267</v>
      </c>
      <c r="B25" s="280"/>
      <c r="C25" s="280"/>
      <c r="D25" s="280"/>
      <c r="E25" s="280"/>
      <c r="F25" s="280"/>
      <c r="G25" s="280"/>
    </row>
    <row r="26" spans="1:7" x14ac:dyDescent="0.25">
      <c r="A26" s="2" t="s">
        <v>11</v>
      </c>
      <c r="B26" s="89">
        <v>61734.02</v>
      </c>
      <c r="C26" s="89">
        <v>51986.62</v>
      </c>
      <c r="D26" s="89">
        <v>8779.4</v>
      </c>
      <c r="E26" s="89">
        <v>0</v>
      </c>
      <c r="F26" s="89">
        <v>0</v>
      </c>
      <c r="G26" s="89">
        <v>968</v>
      </c>
    </row>
    <row r="27" spans="1:7" x14ac:dyDescent="0.25">
      <c r="A27" s="2" t="s">
        <v>12</v>
      </c>
      <c r="B27" s="89">
        <v>9893020</v>
      </c>
      <c r="C27" s="89">
        <v>9519220</v>
      </c>
      <c r="D27" s="89">
        <v>34440</v>
      </c>
      <c r="E27" s="89">
        <v>540</v>
      </c>
      <c r="F27" s="89">
        <v>420</v>
      </c>
      <c r="G27" s="89">
        <v>338400</v>
      </c>
    </row>
    <row r="28" spans="1:7" x14ac:dyDescent="0.25">
      <c r="A28" s="2" t="s">
        <v>13</v>
      </c>
      <c r="B28" s="89">
        <v>14497878.810000001</v>
      </c>
      <c r="C28" s="89">
        <v>1816074.02</v>
      </c>
      <c r="D28" s="89">
        <v>1966675.79</v>
      </c>
      <c r="E28" s="89">
        <v>1879198.56</v>
      </c>
      <c r="F28" s="89">
        <v>8754724.3300000001</v>
      </c>
      <c r="G28" s="89">
        <v>81206.11</v>
      </c>
    </row>
    <row r="29" spans="1:7" x14ac:dyDescent="0.25">
      <c r="A29" s="2" t="s">
        <v>14</v>
      </c>
      <c r="B29" s="89">
        <v>31426512.050000001</v>
      </c>
      <c r="C29" s="89">
        <v>5386129.46</v>
      </c>
      <c r="D29" s="89">
        <v>8176118.8499999996</v>
      </c>
      <c r="E29" s="89">
        <v>7820778.6299999999</v>
      </c>
      <c r="F29" s="89">
        <v>9584523.9499999993</v>
      </c>
      <c r="G29" s="89">
        <v>458961.16</v>
      </c>
    </row>
    <row r="30" spans="1:7" x14ac:dyDescent="0.25">
      <c r="A30" s="2" t="s">
        <v>15</v>
      </c>
      <c r="B30" s="89">
        <v>927675</v>
      </c>
      <c r="C30" s="89">
        <v>894075</v>
      </c>
      <c r="D30" s="89">
        <v>2310</v>
      </c>
      <c r="E30" s="89">
        <v>0</v>
      </c>
      <c r="F30" s="89">
        <v>0</v>
      </c>
      <c r="G30" s="89">
        <v>31290</v>
      </c>
    </row>
    <row r="31" spans="1:7" x14ac:dyDescent="0.25">
      <c r="A31" s="2" t="s">
        <v>16</v>
      </c>
      <c r="B31" s="89">
        <v>109620</v>
      </c>
      <c r="C31" s="89">
        <v>11130</v>
      </c>
      <c r="D31" s="89">
        <v>420</v>
      </c>
      <c r="E31" s="89">
        <v>0</v>
      </c>
      <c r="F31" s="89">
        <v>0</v>
      </c>
      <c r="G31" s="89">
        <v>98070</v>
      </c>
    </row>
    <row r="32" spans="1:7" x14ac:dyDescent="0.25">
      <c r="A32" s="22" t="s">
        <v>265</v>
      </c>
      <c r="B32" s="91">
        <v>56916439.880000003</v>
      </c>
      <c r="C32" s="91">
        <v>17678615.100000001</v>
      </c>
      <c r="D32" s="91">
        <v>10188744.039999999</v>
      </c>
      <c r="E32" s="91">
        <v>9700517.1899999995</v>
      </c>
      <c r="F32" s="91">
        <v>18339668.280000001</v>
      </c>
      <c r="G32" s="91">
        <v>1008895.27</v>
      </c>
    </row>
    <row r="34" spans="1:3" x14ac:dyDescent="0.25">
      <c r="A34" s="261" t="str">
        <f>HYPERLINK("#'Vysvetlivky'!A2", "Vysvetlivky ku kategóriám veľkosti podniku")</f>
        <v>Vysvetlivky ku kategóriám veľkosti podniku</v>
      </c>
      <c r="B34" s="262"/>
      <c r="C34" s="262"/>
    </row>
    <row r="35" spans="1:3" x14ac:dyDescent="0.25">
      <c r="A35" s="261" t="str">
        <f>HYPERLINK("#'Obsah'!A1", "Späť na obsah dátovej prílohy")</f>
        <v>Späť na obsah dátovej prílohy</v>
      </c>
      <c r="B35" s="262"/>
    </row>
  </sheetData>
  <mergeCells count="11">
    <mergeCell ref="A2:G2"/>
    <mergeCell ref="A3:G3"/>
    <mergeCell ref="A5:G5"/>
    <mergeCell ref="A7:A8"/>
    <mergeCell ref="B7:B8"/>
    <mergeCell ref="C7:G7"/>
    <mergeCell ref="A9:G9"/>
    <mergeCell ref="A17:G17"/>
    <mergeCell ref="A25:G25"/>
    <mergeCell ref="A34:C34"/>
    <mergeCell ref="A35:B35"/>
  </mergeCells>
  <pageMargins left="0.7" right="0.7" top="0.75" bottom="0.75" header="0.3" footer="0.3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199218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59" t="s">
        <v>273</v>
      </c>
      <c r="B2" s="259"/>
      <c r="C2" s="259"/>
      <c r="D2" s="259"/>
      <c r="E2" s="259"/>
      <c r="F2" s="259"/>
      <c r="G2" s="259"/>
    </row>
    <row r="3" spans="1:7" x14ac:dyDescent="0.25">
      <c r="A3" s="281" t="s">
        <v>256</v>
      </c>
      <c r="B3" s="281"/>
      <c r="C3" s="281"/>
      <c r="D3" s="281"/>
      <c r="E3" s="281"/>
      <c r="F3" s="281"/>
      <c r="G3" s="281"/>
    </row>
    <row r="5" spans="1:7" ht="24.95" customHeight="1" x14ac:dyDescent="0.25">
      <c r="A5" s="260" t="s">
        <v>2</v>
      </c>
      <c r="B5" s="260"/>
      <c r="C5" s="260"/>
      <c r="D5" s="260"/>
      <c r="E5" s="260"/>
      <c r="F5" s="260"/>
      <c r="G5" s="260"/>
    </row>
    <row r="7" spans="1:7" x14ac:dyDescent="0.25">
      <c r="A7" s="273" t="s">
        <v>4</v>
      </c>
      <c r="B7" s="273" t="s">
        <v>257</v>
      </c>
      <c r="C7" s="267" t="s">
        <v>258</v>
      </c>
      <c r="D7" s="267"/>
      <c r="E7" s="267"/>
      <c r="F7" s="267"/>
      <c r="G7" s="267"/>
    </row>
    <row r="8" spans="1:7" x14ac:dyDescent="0.25">
      <c r="A8" s="273"/>
      <c r="B8" s="273"/>
      <c r="C8" s="1" t="s">
        <v>259</v>
      </c>
      <c r="D8" s="1" t="s">
        <v>260</v>
      </c>
      <c r="E8" s="1" t="s">
        <v>261</v>
      </c>
      <c r="F8" s="1" t="s">
        <v>262</v>
      </c>
      <c r="G8" s="1" t="s">
        <v>263</v>
      </c>
    </row>
    <row r="9" spans="1:7" x14ac:dyDescent="0.25">
      <c r="A9" s="279" t="s">
        <v>264</v>
      </c>
      <c r="B9" s="280"/>
      <c r="C9" s="280"/>
      <c r="D9" s="280"/>
      <c r="E9" s="280"/>
      <c r="F9" s="280"/>
      <c r="G9" s="280"/>
    </row>
    <row r="10" spans="1:7" x14ac:dyDescent="0.25">
      <c r="A10" s="2" t="s">
        <v>11</v>
      </c>
      <c r="B10" s="92">
        <v>72</v>
      </c>
      <c r="C10" s="92">
        <v>59</v>
      </c>
      <c r="D10" s="92">
        <v>9</v>
      </c>
      <c r="E10" s="92">
        <v>1</v>
      </c>
      <c r="F10" s="92">
        <v>0</v>
      </c>
      <c r="G10" s="92">
        <v>3</v>
      </c>
    </row>
    <row r="11" spans="1:7" x14ac:dyDescent="0.25">
      <c r="A11" s="2" t="s">
        <v>12</v>
      </c>
      <c r="B11" s="92">
        <v>24121</v>
      </c>
      <c r="C11" s="92">
        <v>23212</v>
      </c>
      <c r="D11" s="92">
        <v>119</v>
      </c>
      <c r="E11" s="92">
        <v>2</v>
      </c>
      <c r="F11" s="92">
        <v>1</v>
      </c>
      <c r="G11" s="92">
        <v>787</v>
      </c>
    </row>
    <row r="12" spans="1:7" x14ac:dyDescent="0.25">
      <c r="A12" s="2" t="s">
        <v>13</v>
      </c>
      <c r="B12" s="92">
        <v>2618</v>
      </c>
      <c r="C12" s="92">
        <v>1823</v>
      </c>
      <c r="D12" s="92">
        <v>547</v>
      </c>
      <c r="E12" s="92">
        <v>129</v>
      </c>
      <c r="F12" s="92">
        <v>86</v>
      </c>
      <c r="G12" s="92">
        <v>33</v>
      </c>
    </row>
    <row r="13" spans="1:7" x14ac:dyDescent="0.25">
      <c r="A13" s="2" t="s">
        <v>14</v>
      </c>
      <c r="B13" s="92">
        <v>10907</v>
      </c>
      <c r="C13" s="92">
        <v>7785</v>
      </c>
      <c r="D13" s="92">
        <v>2434</v>
      </c>
      <c r="E13" s="92">
        <v>408</v>
      </c>
      <c r="F13" s="92">
        <v>92</v>
      </c>
      <c r="G13" s="92">
        <v>188</v>
      </c>
    </row>
    <row r="14" spans="1:7" x14ac:dyDescent="0.25">
      <c r="A14" s="2" t="s">
        <v>15</v>
      </c>
      <c r="B14" s="92">
        <v>4667</v>
      </c>
      <c r="C14" s="92">
        <v>4506</v>
      </c>
      <c r="D14" s="92">
        <v>11</v>
      </c>
      <c r="E14" s="92">
        <v>0</v>
      </c>
      <c r="F14" s="92">
        <v>0</v>
      </c>
      <c r="G14" s="92">
        <v>150</v>
      </c>
    </row>
    <row r="15" spans="1:7" x14ac:dyDescent="0.25">
      <c r="A15" s="2" t="s">
        <v>16</v>
      </c>
      <c r="B15" s="92">
        <v>583</v>
      </c>
      <c r="C15" s="92">
        <v>56</v>
      </c>
      <c r="D15" s="92">
        <v>3</v>
      </c>
      <c r="E15" s="92">
        <v>0</v>
      </c>
      <c r="F15" s="92">
        <v>0</v>
      </c>
      <c r="G15" s="92">
        <v>524</v>
      </c>
    </row>
    <row r="16" spans="1:7" x14ac:dyDescent="0.25">
      <c r="A16" s="22" t="s">
        <v>265</v>
      </c>
      <c r="B16" s="94">
        <v>42968</v>
      </c>
      <c r="C16" s="94">
        <v>37441</v>
      </c>
      <c r="D16" s="94">
        <v>3123</v>
      </c>
      <c r="E16" s="94">
        <v>540</v>
      </c>
      <c r="F16" s="94">
        <v>179</v>
      </c>
      <c r="G16" s="94">
        <v>1685</v>
      </c>
    </row>
    <row r="17" spans="1:7" x14ac:dyDescent="0.25">
      <c r="A17" s="279" t="s">
        <v>266</v>
      </c>
      <c r="B17" s="280"/>
      <c r="C17" s="280"/>
      <c r="D17" s="280"/>
      <c r="E17" s="280"/>
      <c r="F17" s="280"/>
      <c r="G17" s="280"/>
    </row>
    <row r="18" spans="1:7" x14ac:dyDescent="0.25">
      <c r="A18" s="2" t="s">
        <v>11</v>
      </c>
      <c r="B18" s="92">
        <v>209</v>
      </c>
      <c r="C18" s="92">
        <v>144</v>
      </c>
      <c r="D18" s="92">
        <v>52</v>
      </c>
      <c r="E18" s="92">
        <v>7</v>
      </c>
      <c r="F18" s="92">
        <v>0</v>
      </c>
      <c r="G18" s="92">
        <v>6</v>
      </c>
    </row>
    <row r="19" spans="1:7" x14ac:dyDescent="0.25">
      <c r="A19" s="2" t="s">
        <v>12</v>
      </c>
      <c r="B19" s="92">
        <v>24088</v>
      </c>
      <c r="C19" s="92">
        <v>23160</v>
      </c>
      <c r="D19" s="92">
        <v>136</v>
      </c>
      <c r="E19" s="92">
        <v>2</v>
      </c>
      <c r="F19" s="92">
        <v>1</v>
      </c>
      <c r="G19" s="92">
        <v>789</v>
      </c>
    </row>
    <row r="20" spans="1:7" x14ac:dyDescent="0.25">
      <c r="A20" s="2" t="s">
        <v>13</v>
      </c>
      <c r="B20" s="92">
        <v>43808</v>
      </c>
      <c r="C20" s="92">
        <v>4427</v>
      </c>
      <c r="D20" s="92">
        <v>4917</v>
      </c>
      <c r="E20" s="92">
        <v>4956</v>
      </c>
      <c r="F20" s="92">
        <v>29162</v>
      </c>
      <c r="G20" s="92">
        <v>346</v>
      </c>
    </row>
    <row r="21" spans="1:7" x14ac:dyDescent="0.25">
      <c r="A21" s="2" t="s">
        <v>14</v>
      </c>
      <c r="B21" s="92">
        <v>112880</v>
      </c>
      <c r="C21" s="92">
        <v>20989</v>
      </c>
      <c r="D21" s="92">
        <v>32008</v>
      </c>
      <c r="E21" s="92">
        <v>27389</v>
      </c>
      <c r="F21" s="92">
        <v>31209</v>
      </c>
      <c r="G21" s="92">
        <v>1285</v>
      </c>
    </row>
    <row r="22" spans="1:7" x14ac:dyDescent="0.25">
      <c r="A22" s="2" t="s">
        <v>15</v>
      </c>
      <c r="B22" s="92">
        <v>4658</v>
      </c>
      <c r="C22" s="92">
        <v>4497</v>
      </c>
      <c r="D22" s="92">
        <v>11</v>
      </c>
      <c r="E22" s="92">
        <v>0</v>
      </c>
      <c r="F22" s="92">
        <v>0</v>
      </c>
      <c r="G22" s="92">
        <v>150</v>
      </c>
    </row>
    <row r="23" spans="1:7" x14ac:dyDescent="0.25">
      <c r="A23" s="2" t="s">
        <v>16</v>
      </c>
      <c r="B23" s="92">
        <v>583</v>
      </c>
      <c r="C23" s="92">
        <v>56</v>
      </c>
      <c r="D23" s="92">
        <v>3</v>
      </c>
      <c r="E23" s="92">
        <v>0</v>
      </c>
      <c r="F23" s="92">
        <v>0</v>
      </c>
      <c r="G23" s="92">
        <v>524</v>
      </c>
    </row>
    <row r="24" spans="1:7" x14ac:dyDescent="0.25">
      <c r="A24" s="22" t="s">
        <v>265</v>
      </c>
      <c r="B24" s="94">
        <v>186226</v>
      </c>
      <c r="C24" s="94">
        <v>53273</v>
      </c>
      <c r="D24" s="94">
        <v>37127</v>
      </c>
      <c r="E24" s="94">
        <v>32354</v>
      </c>
      <c r="F24" s="94">
        <v>60372</v>
      </c>
      <c r="G24" s="94">
        <v>3100</v>
      </c>
    </row>
    <row r="25" spans="1:7" x14ac:dyDescent="0.25">
      <c r="A25" s="279" t="s">
        <v>267</v>
      </c>
      <c r="B25" s="280"/>
      <c r="C25" s="280"/>
      <c r="D25" s="280"/>
      <c r="E25" s="280"/>
      <c r="F25" s="280"/>
      <c r="G25" s="280"/>
    </row>
    <row r="26" spans="1:7" x14ac:dyDescent="0.25">
      <c r="A26" s="2" t="s">
        <v>11</v>
      </c>
      <c r="B26" s="93">
        <v>79184.149999999994</v>
      </c>
      <c r="C26" s="93">
        <v>55247.59</v>
      </c>
      <c r="D26" s="93">
        <v>16089.63</v>
      </c>
      <c r="E26" s="93">
        <v>6158.48</v>
      </c>
      <c r="F26" s="93">
        <v>0</v>
      </c>
      <c r="G26" s="93">
        <v>1688.45</v>
      </c>
    </row>
    <row r="27" spans="1:7" x14ac:dyDescent="0.25">
      <c r="A27" s="2" t="s">
        <v>12</v>
      </c>
      <c r="B27" s="93">
        <v>10372857.65</v>
      </c>
      <c r="C27" s="93">
        <v>9981351.1999999993</v>
      </c>
      <c r="D27" s="93">
        <v>43446.45</v>
      </c>
      <c r="E27" s="93">
        <v>600</v>
      </c>
      <c r="F27" s="93">
        <v>420</v>
      </c>
      <c r="G27" s="93">
        <v>347040</v>
      </c>
    </row>
    <row r="28" spans="1:7" x14ac:dyDescent="0.25">
      <c r="A28" s="2" t="s">
        <v>13</v>
      </c>
      <c r="B28" s="93">
        <v>10316172.609999999</v>
      </c>
      <c r="C28" s="93">
        <v>1812915.17</v>
      </c>
      <c r="D28" s="93">
        <v>2006584.4</v>
      </c>
      <c r="E28" s="93">
        <v>1371311.05</v>
      </c>
      <c r="F28" s="93">
        <v>5063997.2</v>
      </c>
      <c r="G28" s="93">
        <v>61364.79</v>
      </c>
    </row>
    <row r="29" spans="1:7" x14ac:dyDescent="0.25">
      <c r="A29" s="2" t="s">
        <v>14</v>
      </c>
      <c r="B29" s="93">
        <v>28607581.300000001</v>
      </c>
      <c r="C29" s="93">
        <v>5609037.4800000004</v>
      </c>
      <c r="D29" s="93">
        <v>8564629.2599999998</v>
      </c>
      <c r="E29" s="93">
        <v>7015585.1100000003</v>
      </c>
      <c r="F29" s="93">
        <v>7037765.7000000002</v>
      </c>
      <c r="G29" s="93">
        <v>380563.75</v>
      </c>
    </row>
    <row r="30" spans="1:7" x14ac:dyDescent="0.25">
      <c r="A30" s="2" t="s">
        <v>15</v>
      </c>
      <c r="B30" s="93">
        <v>980175</v>
      </c>
      <c r="C30" s="93">
        <v>946365</v>
      </c>
      <c r="D30" s="93">
        <v>2310</v>
      </c>
      <c r="E30" s="93">
        <v>0</v>
      </c>
      <c r="F30" s="93">
        <v>0</v>
      </c>
      <c r="G30" s="93">
        <v>31500</v>
      </c>
    </row>
    <row r="31" spans="1:7" x14ac:dyDescent="0.25">
      <c r="A31" s="2" t="s">
        <v>16</v>
      </c>
      <c r="B31" s="93">
        <v>122430</v>
      </c>
      <c r="C31" s="93">
        <v>11760</v>
      </c>
      <c r="D31" s="93">
        <v>630</v>
      </c>
      <c r="E31" s="93">
        <v>0</v>
      </c>
      <c r="F31" s="93">
        <v>0</v>
      </c>
      <c r="G31" s="93">
        <v>110040</v>
      </c>
    </row>
    <row r="32" spans="1:7" x14ac:dyDescent="0.25">
      <c r="A32" s="22" t="s">
        <v>265</v>
      </c>
      <c r="B32" s="95">
        <v>50478400.710000001</v>
      </c>
      <c r="C32" s="95">
        <v>18416676.440000001</v>
      </c>
      <c r="D32" s="95">
        <v>10633689.74</v>
      </c>
      <c r="E32" s="95">
        <v>8393654.6400000006</v>
      </c>
      <c r="F32" s="95">
        <v>12102182.9</v>
      </c>
      <c r="G32" s="95">
        <v>932196.99</v>
      </c>
    </row>
    <row r="34" spans="1:3" x14ac:dyDescent="0.25">
      <c r="A34" s="261" t="str">
        <f>HYPERLINK("#'Vysvetlivky'!A2", "Vysvetlivky ku kategóriám veľkosti podniku")</f>
        <v>Vysvetlivky ku kategóriám veľkosti podniku</v>
      </c>
      <c r="B34" s="262"/>
      <c r="C34" s="262"/>
    </row>
    <row r="35" spans="1:3" x14ac:dyDescent="0.25">
      <c r="A35" s="261" t="str">
        <f>HYPERLINK("#'Obsah'!A1", "Späť na obsah dátovej prílohy")</f>
        <v>Späť na obsah dátovej prílohy</v>
      </c>
      <c r="B35" s="262"/>
    </row>
  </sheetData>
  <mergeCells count="11">
    <mergeCell ref="A2:G2"/>
    <mergeCell ref="A3:G3"/>
    <mergeCell ref="A5:G5"/>
    <mergeCell ref="A7:A8"/>
    <mergeCell ref="B7:B8"/>
    <mergeCell ref="C7:G7"/>
    <mergeCell ref="A9:G9"/>
    <mergeCell ref="A17:G17"/>
    <mergeCell ref="A25:G25"/>
    <mergeCell ref="A34:C34"/>
    <mergeCell ref="A35:B35"/>
  </mergeCells>
  <pageMargins left="0.7" right="0.7" top="0.75" bottom="0.75" header="0.3" footer="0.3"/>
  <pageSetup paperSize="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199218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59" t="s">
        <v>274</v>
      </c>
      <c r="B2" s="259"/>
      <c r="C2" s="259"/>
      <c r="D2" s="259"/>
      <c r="E2" s="259"/>
      <c r="F2" s="259"/>
      <c r="G2" s="259"/>
    </row>
    <row r="3" spans="1:7" x14ac:dyDescent="0.25">
      <c r="A3" s="281" t="s">
        <v>256</v>
      </c>
      <c r="B3" s="281"/>
      <c r="C3" s="281"/>
      <c r="D3" s="281"/>
      <c r="E3" s="281"/>
      <c r="F3" s="281"/>
      <c r="G3" s="281"/>
    </row>
    <row r="5" spans="1:7" ht="24.95" customHeight="1" x14ac:dyDescent="0.25">
      <c r="A5" s="260" t="s">
        <v>2</v>
      </c>
      <c r="B5" s="260"/>
      <c r="C5" s="260"/>
      <c r="D5" s="260"/>
      <c r="E5" s="260"/>
      <c r="F5" s="260"/>
      <c r="G5" s="260"/>
    </row>
    <row r="7" spans="1:7" x14ac:dyDescent="0.25">
      <c r="A7" s="273" t="s">
        <v>4</v>
      </c>
      <c r="B7" s="273" t="s">
        <v>257</v>
      </c>
      <c r="C7" s="267" t="s">
        <v>258</v>
      </c>
      <c r="D7" s="267"/>
      <c r="E7" s="267"/>
      <c r="F7" s="267"/>
      <c r="G7" s="267"/>
    </row>
    <row r="8" spans="1:7" x14ac:dyDescent="0.25">
      <c r="A8" s="273"/>
      <c r="B8" s="273"/>
      <c r="C8" s="1" t="s">
        <v>259</v>
      </c>
      <c r="D8" s="1" t="s">
        <v>260</v>
      </c>
      <c r="E8" s="1" t="s">
        <v>261</v>
      </c>
      <c r="F8" s="1" t="s">
        <v>262</v>
      </c>
      <c r="G8" s="1" t="s">
        <v>263</v>
      </c>
    </row>
    <row r="9" spans="1:7" x14ac:dyDescent="0.25">
      <c r="A9" s="279" t="s">
        <v>264</v>
      </c>
      <c r="B9" s="280"/>
      <c r="C9" s="280"/>
      <c r="D9" s="280"/>
      <c r="E9" s="280"/>
      <c r="F9" s="280"/>
      <c r="G9" s="280"/>
    </row>
    <row r="10" spans="1:7" x14ac:dyDescent="0.25">
      <c r="A10" s="2" t="s">
        <v>11</v>
      </c>
      <c r="B10" s="96">
        <v>1016</v>
      </c>
      <c r="C10" s="96">
        <v>787</v>
      </c>
      <c r="D10" s="96">
        <v>177</v>
      </c>
      <c r="E10" s="96">
        <v>16</v>
      </c>
      <c r="F10" s="96">
        <v>1</v>
      </c>
      <c r="G10" s="96">
        <v>35</v>
      </c>
    </row>
    <row r="11" spans="1:7" x14ac:dyDescent="0.25">
      <c r="A11" s="2" t="s">
        <v>12</v>
      </c>
      <c r="B11" s="96">
        <v>39878</v>
      </c>
      <c r="C11" s="96">
        <v>38200</v>
      </c>
      <c r="D11" s="96">
        <v>310</v>
      </c>
      <c r="E11" s="96">
        <v>7</v>
      </c>
      <c r="F11" s="96">
        <v>1</v>
      </c>
      <c r="G11" s="96">
        <v>1360</v>
      </c>
    </row>
    <row r="12" spans="1:7" x14ac:dyDescent="0.25">
      <c r="A12" s="2" t="s">
        <v>13</v>
      </c>
      <c r="B12" s="96">
        <v>4851</v>
      </c>
      <c r="C12" s="96">
        <v>3405</v>
      </c>
      <c r="D12" s="96">
        <v>1046</v>
      </c>
      <c r="E12" s="96">
        <v>180</v>
      </c>
      <c r="F12" s="96">
        <v>112</v>
      </c>
      <c r="G12" s="96">
        <v>108</v>
      </c>
    </row>
    <row r="13" spans="1:7" x14ac:dyDescent="0.25">
      <c r="A13" s="2" t="s">
        <v>14</v>
      </c>
      <c r="B13" s="96">
        <v>17504</v>
      </c>
      <c r="C13" s="96">
        <v>12827</v>
      </c>
      <c r="D13" s="96">
        <v>3612</v>
      </c>
      <c r="E13" s="96">
        <v>544</v>
      </c>
      <c r="F13" s="96">
        <v>117</v>
      </c>
      <c r="G13" s="96">
        <v>404</v>
      </c>
    </row>
    <row r="14" spans="1:7" x14ac:dyDescent="0.25">
      <c r="A14" s="2" t="s">
        <v>15</v>
      </c>
      <c r="B14" s="96">
        <v>8134</v>
      </c>
      <c r="C14" s="96">
        <v>7794</v>
      </c>
      <c r="D14" s="96">
        <v>13</v>
      </c>
      <c r="E14" s="96">
        <v>0</v>
      </c>
      <c r="F14" s="96">
        <v>0</v>
      </c>
      <c r="G14" s="96">
        <v>327</v>
      </c>
    </row>
    <row r="15" spans="1:7" x14ac:dyDescent="0.25">
      <c r="A15" s="2" t="s">
        <v>16</v>
      </c>
      <c r="B15" s="96">
        <v>885</v>
      </c>
      <c r="C15" s="96">
        <v>114</v>
      </c>
      <c r="D15" s="96">
        <v>2</v>
      </c>
      <c r="E15" s="96">
        <v>0</v>
      </c>
      <c r="F15" s="96">
        <v>0</v>
      </c>
      <c r="G15" s="96">
        <v>769</v>
      </c>
    </row>
    <row r="16" spans="1:7" x14ac:dyDescent="0.25">
      <c r="A16" s="22" t="s">
        <v>265</v>
      </c>
      <c r="B16" s="98">
        <v>72268</v>
      </c>
      <c r="C16" s="98">
        <v>63127</v>
      </c>
      <c r="D16" s="98">
        <v>5160</v>
      </c>
      <c r="E16" s="98">
        <v>747</v>
      </c>
      <c r="F16" s="98">
        <v>231</v>
      </c>
      <c r="G16" s="98">
        <v>3003</v>
      </c>
    </row>
    <row r="17" spans="1:7" x14ac:dyDescent="0.25">
      <c r="A17" s="279" t="s">
        <v>266</v>
      </c>
      <c r="B17" s="280"/>
      <c r="C17" s="280"/>
      <c r="D17" s="280"/>
      <c r="E17" s="280"/>
      <c r="F17" s="280"/>
      <c r="G17" s="280"/>
    </row>
    <row r="18" spans="1:7" x14ac:dyDescent="0.25">
      <c r="A18" s="2" t="s">
        <v>11</v>
      </c>
      <c r="B18" s="96">
        <v>3706</v>
      </c>
      <c r="C18" s="96">
        <v>1780</v>
      </c>
      <c r="D18" s="96">
        <v>1404</v>
      </c>
      <c r="E18" s="96">
        <v>434</v>
      </c>
      <c r="F18" s="96">
        <v>9</v>
      </c>
      <c r="G18" s="96">
        <v>79</v>
      </c>
    </row>
    <row r="19" spans="1:7" x14ac:dyDescent="0.25">
      <c r="A19" s="2" t="s">
        <v>12</v>
      </c>
      <c r="B19" s="96">
        <v>39772</v>
      </c>
      <c r="C19" s="96">
        <v>38087</v>
      </c>
      <c r="D19" s="96">
        <v>310</v>
      </c>
      <c r="E19" s="96">
        <v>9</v>
      </c>
      <c r="F19" s="96">
        <v>1</v>
      </c>
      <c r="G19" s="96">
        <v>1365</v>
      </c>
    </row>
    <row r="20" spans="1:7" x14ac:dyDescent="0.25">
      <c r="A20" s="2" t="s">
        <v>13</v>
      </c>
      <c r="B20" s="96">
        <v>44314</v>
      </c>
      <c r="C20" s="96">
        <v>8234</v>
      </c>
      <c r="D20" s="96">
        <v>9411</v>
      </c>
      <c r="E20" s="96">
        <v>6197</v>
      </c>
      <c r="F20" s="96">
        <v>20026</v>
      </c>
      <c r="G20" s="96">
        <v>446</v>
      </c>
    </row>
    <row r="21" spans="1:7" x14ac:dyDescent="0.25">
      <c r="A21" s="2" t="s">
        <v>14</v>
      </c>
      <c r="B21" s="96">
        <v>155783</v>
      </c>
      <c r="C21" s="96">
        <v>33806</v>
      </c>
      <c r="D21" s="96">
        <v>45638</v>
      </c>
      <c r="E21" s="96">
        <v>37961</v>
      </c>
      <c r="F21" s="96">
        <v>34897</v>
      </c>
      <c r="G21" s="96">
        <v>3481</v>
      </c>
    </row>
    <row r="22" spans="1:7" x14ac:dyDescent="0.25">
      <c r="A22" s="2" t="s">
        <v>15</v>
      </c>
      <c r="B22" s="96">
        <v>8117</v>
      </c>
      <c r="C22" s="96">
        <v>7779</v>
      </c>
      <c r="D22" s="96">
        <v>13</v>
      </c>
      <c r="E22" s="96">
        <v>0</v>
      </c>
      <c r="F22" s="96">
        <v>0</v>
      </c>
      <c r="G22" s="96">
        <v>325</v>
      </c>
    </row>
    <row r="23" spans="1:7" x14ac:dyDescent="0.25">
      <c r="A23" s="2" t="s">
        <v>16</v>
      </c>
      <c r="B23" s="96">
        <v>884</v>
      </c>
      <c r="C23" s="96">
        <v>114</v>
      </c>
      <c r="D23" s="96">
        <v>2</v>
      </c>
      <c r="E23" s="96">
        <v>0</v>
      </c>
      <c r="F23" s="96">
        <v>0</v>
      </c>
      <c r="G23" s="96">
        <v>768</v>
      </c>
    </row>
    <row r="24" spans="1:7" x14ac:dyDescent="0.25">
      <c r="A24" s="22" t="s">
        <v>265</v>
      </c>
      <c r="B24" s="98">
        <v>252576</v>
      </c>
      <c r="C24" s="98">
        <v>89800</v>
      </c>
      <c r="D24" s="98">
        <v>56778</v>
      </c>
      <c r="E24" s="98">
        <v>44601</v>
      </c>
      <c r="F24" s="98">
        <v>54933</v>
      </c>
      <c r="G24" s="98">
        <v>6464</v>
      </c>
    </row>
    <row r="25" spans="1:7" x14ac:dyDescent="0.25">
      <c r="A25" s="279" t="s">
        <v>267</v>
      </c>
      <c r="B25" s="280"/>
      <c r="C25" s="280"/>
      <c r="D25" s="280"/>
      <c r="E25" s="280"/>
      <c r="F25" s="280"/>
      <c r="G25" s="280"/>
    </row>
    <row r="26" spans="1:7" x14ac:dyDescent="0.25">
      <c r="A26" s="2" t="s">
        <v>11</v>
      </c>
      <c r="B26" s="97">
        <v>1339956.27</v>
      </c>
      <c r="C26" s="97">
        <v>636235.06000000006</v>
      </c>
      <c r="D26" s="97">
        <v>550704.43000000005</v>
      </c>
      <c r="E26" s="97">
        <v>125826.47</v>
      </c>
      <c r="F26" s="97">
        <v>2903.87</v>
      </c>
      <c r="G26" s="97">
        <v>24286.44</v>
      </c>
    </row>
    <row r="27" spans="1:7" x14ac:dyDescent="0.25">
      <c r="A27" s="2" t="s">
        <v>12</v>
      </c>
      <c r="B27" s="97">
        <v>24850966.050000001</v>
      </c>
      <c r="C27" s="97">
        <v>23841743.899999999</v>
      </c>
      <c r="D27" s="97">
        <v>158809.06</v>
      </c>
      <c r="E27" s="97">
        <v>3150</v>
      </c>
      <c r="F27" s="97">
        <v>702</v>
      </c>
      <c r="G27" s="97">
        <v>846561.09</v>
      </c>
    </row>
    <row r="28" spans="1:7" x14ac:dyDescent="0.25">
      <c r="A28" s="2" t="s">
        <v>13</v>
      </c>
      <c r="B28" s="97">
        <v>14906964.140000001</v>
      </c>
      <c r="C28" s="97">
        <v>3757047.43</v>
      </c>
      <c r="D28" s="97">
        <v>4505037.1900000004</v>
      </c>
      <c r="E28" s="97">
        <v>2836596.42</v>
      </c>
      <c r="F28" s="97">
        <v>3626595.84</v>
      </c>
      <c r="G28" s="97">
        <v>181687.26</v>
      </c>
    </row>
    <row r="29" spans="1:7" x14ac:dyDescent="0.25">
      <c r="A29" s="2" t="s">
        <v>14</v>
      </c>
      <c r="B29" s="97">
        <v>63075444.659999996</v>
      </c>
      <c r="C29" s="97">
        <v>14275812.460000001</v>
      </c>
      <c r="D29" s="97">
        <v>20217347.300000001</v>
      </c>
      <c r="E29" s="97">
        <v>14849444.539999999</v>
      </c>
      <c r="F29" s="97">
        <v>12481612.220000001</v>
      </c>
      <c r="G29" s="97">
        <v>1251228.1399999999</v>
      </c>
    </row>
    <row r="30" spans="1:7" x14ac:dyDescent="0.25">
      <c r="A30" s="2" t="s">
        <v>15</v>
      </c>
      <c r="B30" s="97">
        <v>2455051.36</v>
      </c>
      <c r="C30" s="97">
        <v>2351002.13</v>
      </c>
      <c r="D30" s="97">
        <v>3618</v>
      </c>
      <c r="E30" s="97">
        <v>0</v>
      </c>
      <c r="F30" s="97">
        <v>0</v>
      </c>
      <c r="G30" s="97">
        <v>100431.23</v>
      </c>
    </row>
    <row r="31" spans="1:7" x14ac:dyDescent="0.25">
      <c r="A31" s="2" t="s">
        <v>16</v>
      </c>
      <c r="B31" s="97">
        <v>269580.38</v>
      </c>
      <c r="C31" s="97">
        <v>34263.839999999997</v>
      </c>
      <c r="D31" s="97">
        <v>454.64</v>
      </c>
      <c r="E31" s="97">
        <v>0</v>
      </c>
      <c r="F31" s="97">
        <v>0</v>
      </c>
      <c r="G31" s="97">
        <v>234861.9</v>
      </c>
    </row>
    <row r="32" spans="1:7" x14ac:dyDescent="0.25">
      <c r="A32" s="22" t="s">
        <v>265</v>
      </c>
      <c r="B32" s="99">
        <v>106897962.86</v>
      </c>
      <c r="C32" s="99">
        <v>44896104.82</v>
      </c>
      <c r="D32" s="99">
        <v>25435970.620000001</v>
      </c>
      <c r="E32" s="99">
        <v>17815017.43</v>
      </c>
      <c r="F32" s="99">
        <v>16111813.93</v>
      </c>
      <c r="G32" s="99">
        <v>2639056.06</v>
      </c>
    </row>
    <row r="34" spans="1:3" x14ac:dyDescent="0.25">
      <c r="A34" s="261" t="str">
        <f>HYPERLINK("#'Vysvetlivky'!A2", "Vysvetlivky ku kategóriám veľkosti podniku")</f>
        <v>Vysvetlivky ku kategóriám veľkosti podniku</v>
      </c>
      <c r="B34" s="262"/>
      <c r="C34" s="262"/>
    </row>
    <row r="35" spans="1:3" x14ac:dyDescent="0.25">
      <c r="A35" s="261" t="str">
        <f>HYPERLINK("#'Obsah'!A1", "Späť na obsah dátovej prílohy")</f>
        <v>Späť na obsah dátovej prílohy</v>
      </c>
      <c r="B35" s="262"/>
    </row>
  </sheetData>
  <mergeCells count="11">
    <mergeCell ref="A2:G2"/>
    <mergeCell ref="A3:G3"/>
    <mergeCell ref="A5:G5"/>
    <mergeCell ref="A7:A8"/>
    <mergeCell ref="B7:B8"/>
    <mergeCell ref="C7:G7"/>
    <mergeCell ref="A9:G9"/>
    <mergeCell ref="A17:G17"/>
    <mergeCell ref="A25:G25"/>
    <mergeCell ref="A34:C34"/>
    <mergeCell ref="A35:B35"/>
  </mergeCells>
  <pageMargins left="0.7" right="0.7" top="0.75" bottom="0.75" header="0.3" footer="0.3"/>
  <pageSetup paperSize="9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199218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59" t="s">
        <v>275</v>
      </c>
      <c r="B2" s="259"/>
      <c r="C2" s="259"/>
      <c r="D2" s="259"/>
      <c r="E2" s="259"/>
      <c r="F2" s="259"/>
      <c r="G2" s="259"/>
    </row>
    <row r="3" spans="1:7" x14ac:dyDescent="0.25">
      <c r="A3" s="281" t="s">
        <v>256</v>
      </c>
      <c r="B3" s="281"/>
      <c r="C3" s="281"/>
      <c r="D3" s="281"/>
      <c r="E3" s="281"/>
      <c r="F3" s="281"/>
      <c r="G3" s="281"/>
    </row>
    <row r="5" spans="1:7" ht="24.95" customHeight="1" x14ac:dyDescent="0.25">
      <c r="A5" s="260" t="s">
        <v>2</v>
      </c>
      <c r="B5" s="260"/>
      <c r="C5" s="260"/>
      <c r="D5" s="260"/>
      <c r="E5" s="260"/>
      <c r="F5" s="260"/>
      <c r="G5" s="260"/>
    </row>
    <row r="7" spans="1:7" x14ac:dyDescent="0.25">
      <c r="A7" s="273" t="s">
        <v>4</v>
      </c>
      <c r="B7" s="273" t="s">
        <v>257</v>
      </c>
      <c r="C7" s="267" t="s">
        <v>258</v>
      </c>
      <c r="D7" s="267"/>
      <c r="E7" s="267"/>
      <c r="F7" s="267"/>
      <c r="G7" s="267"/>
    </row>
    <row r="8" spans="1:7" x14ac:dyDescent="0.25">
      <c r="A8" s="273"/>
      <c r="B8" s="273"/>
      <c r="C8" s="1" t="s">
        <v>259</v>
      </c>
      <c r="D8" s="1" t="s">
        <v>260</v>
      </c>
      <c r="E8" s="1" t="s">
        <v>261</v>
      </c>
      <c r="F8" s="1" t="s">
        <v>262</v>
      </c>
      <c r="G8" s="1" t="s">
        <v>263</v>
      </c>
    </row>
    <row r="9" spans="1:7" x14ac:dyDescent="0.25">
      <c r="A9" s="279" t="s">
        <v>264</v>
      </c>
      <c r="B9" s="280"/>
      <c r="C9" s="280"/>
      <c r="D9" s="280"/>
      <c r="E9" s="280"/>
      <c r="F9" s="280"/>
      <c r="G9" s="280"/>
    </row>
    <row r="10" spans="1:7" x14ac:dyDescent="0.25">
      <c r="A10" s="2" t="s">
        <v>11</v>
      </c>
      <c r="B10" s="100">
        <v>1030</v>
      </c>
      <c r="C10" s="100">
        <v>795</v>
      </c>
      <c r="D10" s="100">
        <v>185</v>
      </c>
      <c r="E10" s="100">
        <v>17</v>
      </c>
      <c r="F10" s="100">
        <v>3</v>
      </c>
      <c r="G10" s="100">
        <v>30</v>
      </c>
    </row>
    <row r="11" spans="1:7" x14ac:dyDescent="0.25">
      <c r="A11" s="2" t="s">
        <v>12</v>
      </c>
      <c r="B11" s="100">
        <v>45718</v>
      </c>
      <c r="C11" s="100">
        <v>43793</v>
      </c>
      <c r="D11" s="100">
        <v>330</v>
      </c>
      <c r="E11" s="100">
        <v>9</v>
      </c>
      <c r="F11" s="100">
        <v>2</v>
      </c>
      <c r="G11" s="100">
        <v>1584</v>
      </c>
    </row>
    <row r="12" spans="1:7" x14ac:dyDescent="0.25">
      <c r="A12" s="2" t="s">
        <v>13</v>
      </c>
      <c r="B12" s="100">
        <v>5138</v>
      </c>
      <c r="C12" s="100">
        <v>3599</v>
      </c>
      <c r="D12" s="100">
        <v>1119</v>
      </c>
      <c r="E12" s="100">
        <v>195</v>
      </c>
      <c r="F12" s="100">
        <v>100</v>
      </c>
      <c r="G12" s="100">
        <v>125</v>
      </c>
    </row>
    <row r="13" spans="1:7" x14ac:dyDescent="0.25">
      <c r="A13" s="2" t="s">
        <v>14</v>
      </c>
      <c r="B13" s="100">
        <v>18597</v>
      </c>
      <c r="C13" s="100">
        <v>13827</v>
      </c>
      <c r="D13" s="100">
        <v>3696</v>
      </c>
      <c r="E13" s="100">
        <v>509</v>
      </c>
      <c r="F13" s="100">
        <v>114</v>
      </c>
      <c r="G13" s="100">
        <v>451</v>
      </c>
    </row>
    <row r="14" spans="1:7" x14ac:dyDescent="0.25">
      <c r="A14" s="2" t="s">
        <v>15</v>
      </c>
      <c r="B14" s="100">
        <v>10829</v>
      </c>
      <c r="C14" s="100">
        <v>10375</v>
      </c>
      <c r="D14" s="100">
        <v>14</v>
      </c>
      <c r="E14" s="100">
        <v>0</v>
      </c>
      <c r="F14" s="100">
        <v>0</v>
      </c>
      <c r="G14" s="100">
        <v>440</v>
      </c>
    </row>
    <row r="15" spans="1:7" x14ac:dyDescent="0.25">
      <c r="A15" s="2" t="s">
        <v>16</v>
      </c>
      <c r="B15" s="100">
        <v>1116</v>
      </c>
      <c r="C15" s="100">
        <v>133</v>
      </c>
      <c r="D15" s="100">
        <v>2</v>
      </c>
      <c r="E15" s="100">
        <v>0</v>
      </c>
      <c r="F15" s="100">
        <v>0</v>
      </c>
      <c r="G15" s="100">
        <v>981</v>
      </c>
    </row>
    <row r="16" spans="1:7" x14ac:dyDescent="0.25">
      <c r="A16" s="22" t="s">
        <v>265</v>
      </c>
      <c r="B16" s="102">
        <v>82428</v>
      </c>
      <c r="C16" s="102">
        <v>72522</v>
      </c>
      <c r="D16" s="102">
        <v>5346</v>
      </c>
      <c r="E16" s="102">
        <v>730</v>
      </c>
      <c r="F16" s="102">
        <v>219</v>
      </c>
      <c r="G16" s="102">
        <v>3611</v>
      </c>
    </row>
    <row r="17" spans="1:7" x14ac:dyDescent="0.25">
      <c r="A17" s="279" t="s">
        <v>266</v>
      </c>
      <c r="B17" s="280"/>
      <c r="C17" s="280"/>
      <c r="D17" s="280"/>
      <c r="E17" s="280"/>
      <c r="F17" s="280"/>
      <c r="G17" s="280"/>
    </row>
    <row r="18" spans="1:7" x14ac:dyDescent="0.25">
      <c r="A18" s="2" t="s">
        <v>11</v>
      </c>
      <c r="B18" s="100">
        <v>3614</v>
      </c>
      <c r="C18" s="100">
        <v>1724</v>
      </c>
      <c r="D18" s="100">
        <v>1417</v>
      </c>
      <c r="E18" s="100">
        <v>359</v>
      </c>
      <c r="F18" s="100">
        <v>59</v>
      </c>
      <c r="G18" s="100">
        <v>55</v>
      </c>
    </row>
    <row r="19" spans="1:7" x14ac:dyDescent="0.25">
      <c r="A19" s="2" t="s">
        <v>12</v>
      </c>
      <c r="B19" s="100">
        <v>45581</v>
      </c>
      <c r="C19" s="100">
        <v>43660</v>
      </c>
      <c r="D19" s="100">
        <v>330</v>
      </c>
      <c r="E19" s="100">
        <v>9</v>
      </c>
      <c r="F19" s="100">
        <v>2</v>
      </c>
      <c r="G19" s="100">
        <v>1580</v>
      </c>
    </row>
    <row r="20" spans="1:7" x14ac:dyDescent="0.25">
      <c r="A20" s="2" t="s">
        <v>13</v>
      </c>
      <c r="B20" s="100">
        <v>39052</v>
      </c>
      <c r="C20" s="100">
        <v>8578</v>
      </c>
      <c r="D20" s="100">
        <v>9974</v>
      </c>
      <c r="E20" s="100">
        <v>6481</v>
      </c>
      <c r="F20" s="100">
        <v>13050</v>
      </c>
      <c r="G20" s="100">
        <v>969</v>
      </c>
    </row>
    <row r="21" spans="1:7" x14ac:dyDescent="0.25">
      <c r="A21" s="2" t="s">
        <v>14</v>
      </c>
      <c r="B21" s="100">
        <v>144574</v>
      </c>
      <c r="C21" s="100">
        <v>35328</v>
      </c>
      <c r="D21" s="100">
        <v>43197</v>
      </c>
      <c r="E21" s="100">
        <v>33715</v>
      </c>
      <c r="F21" s="100">
        <v>29379</v>
      </c>
      <c r="G21" s="100">
        <v>2955</v>
      </c>
    </row>
    <row r="22" spans="1:7" x14ac:dyDescent="0.25">
      <c r="A22" s="2" t="s">
        <v>15</v>
      </c>
      <c r="B22" s="100">
        <v>10817</v>
      </c>
      <c r="C22" s="100">
        <v>10363</v>
      </c>
      <c r="D22" s="100">
        <v>14</v>
      </c>
      <c r="E22" s="100">
        <v>0</v>
      </c>
      <c r="F22" s="100">
        <v>0</v>
      </c>
      <c r="G22" s="100">
        <v>440</v>
      </c>
    </row>
    <row r="23" spans="1:7" x14ac:dyDescent="0.25">
      <c r="A23" s="2" t="s">
        <v>16</v>
      </c>
      <c r="B23" s="100">
        <v>1116</v>
      </c>
      <c r="C23" s="100">
        <v>133</v>
      </c>
      <c r="D23" s="100">
        <v>2</v>
      </c>
      <c r="E23" s="100">
        <v>0</v>
      </c>
      <c r="F23" s="100">
        <v>0</v>
      </c>
      <c r="G23" s="100">
        <v>981</v>
      </c>
    </row>
    <row r="24" spans="1:7" x14ac:dyDescent="0.25">
      <c r="A24" s="22" t="s">
        <v>265</v>
      </c>
      <c r="B24" s="102">
        <v>244754</v>
      </c>
      <c r="C24" s="102">
        <v>99786</v>
      </c>
      <c r="D24" s="102">
        <v>54934</v>
      </c>
      <c r="E24" s="102">
        <v>40564</v>
      </c>
      <c r="F24" s="102">
        <v>42490</v>
      </c>
      <c r="G24" s="102">
        <v>6980</v>
      </c>
    </row>
    <row r="25" spans="1:7" x14ac:dyDescent="0.25">
      <c r="A25" s="279" t="s">
        <v>267</v>
      </c>
      <c r="B25" s="280"/>
      <c r="C25" s="280"/>
      <c r="D25" s="280"/>
      <c r="E25" s="280"/>
      <c r="F25" s="280"/>
      <c r="G25" s="280"/>
    </row>
    <row r="26" spans="1:7" x14ac:dyDescent="0.25">
      <c r="A26" s="2" t="s">
        <v>11</v>
      </c>
      <c r="B26" s="101">
        <v>1877865.44</v>
      </c>
      <c r="C26" s="101">
        <v>822346.16</v>
      </c>
      <c r="D26" s="101">
        <v>808319.68</v>
      </c>
      <c r="E26" s="101">
        <v>176980.63</v>
      </c>
      <c r="F26" s="101">
        <v>36646</v>
      </c>
      <c r="G26" s="101">
        <v>33572.97</v>
      </c>
    </row>
    <row r="27" spans="1:7" x14ac:dyDescent="0.25">
      <c r="A27" s="2" t="s">
        <v>12</v>
      </c>
      <c r="B27" s="101">
        <v>30222412.300000001</v>
      </c>
      <c r="C27" s="101">
        <v>28974519.68</v>
      </c>
      <c r="D27" s="101">
        <v>194490.46</v>
      </c>
      <c r="E27" s="101">
        <v>5094.42</v>
      </c>
      <c r="F27" s="101">
        <v>1080</v>
      </c>
      <c r="G27" s="101">
        <v>1047227.74</v>
      </c>
    </row>
    <row r="28" spans="1:7" x14ac:dyDescent="0.25">
      <c r="A28" s="2" t="s">
        <v>13</v>
      </c>
      <c r="B28" s="101">
        <v>15502706.48</v>
      </c>
      <c r="C28" s="101">
        <v>4211689.25</v>
      </c>
      <c r="D28" s="101">
        <v>5494973.8200000003</v>
      </c>
      <c r="E28" s="101">
        <v>3518744.02</v>
      </c>
      <c r="F28" s="101">
        <v>1953911.15</v>
      </c>
      <c r="G28" s="101">
        <v>323388.24</v>
      </c>
    </row>
    <row r="29" spans="1:7" x14ac:dyDescent="0.25">
      <c r="A29" s="2" t="s">
        <v>14</v>
      </c>
      <c r="B29" s="101">
        <v>61199232.350000001</v>
      </c>
      <c r="C29" s="101">
        <v>15465002.220000001</v>
      </c>
      <c r="D29" s="101">
        <v>19712118.93</v>
      </c>
      <c r="E29" s="101">
        <v>13468454.57</v>
      </c>
      <c r="F29" s="101">
        <v>11350925.220000001</v>
      </c>
      <c r="G29" s="101">
        <v>1202731.4099999999</v>
      </c>
    </row>
    <row r="30" spans="1:7" x14ac:dyDescent="0.25">
      <c r="A30" s="2" t="s">
        <v>15</v>
      </c>
      <c r="B30" s="101">
        <v>3295097.08</v>
      </c>
      <c r="C30" s="101">
        <v>3156748.56</v>
      </c>
      <c r="D30" s="101">
        <v>4235</v>
      </c>
      <c r="E30" s="101">
        <v>0</v>
      </c>
      <c r="F30" s="101">
        <v>0</v>
      </c>
      <c r="G30" s="101">
        <v>134113.51999999999</v>
      </c>
    </row>
    <row r="31" spans="1:7" x14ac:dyDescent="0.25">
      <c r="A31" s="2" t="s">
        <v>16</v>
      </c>
      <c r="B31" s="101">
        <v>340649</v>
      </c>
      <c r="C31" s="101">
        <v>40926.959999999999</v>
      </c>
      <c r="D31" s="101">
        <v>454.98</v>
      </c>
      <c r="E31" s="101">
        <v>0</v>
      </c>
      <c r="F31" s="101">
        <v>0</v>
      </c>
      <c r="G31" s="101">
        <v>299267.06</v>
      </c>
    </row>
    <row r="32" spans="1:7" x14ac:dyDescent="0.25">
      <c r="A32" s="22" t="s">
        <v>265</v>
      </c>
      <c r="B32" s="103">
        <v>112437962.65000001</v>
      </c>
      <c r="C32" s="103">
        <v>52671232.829999998</v>
      </c>
      <c r="D32" s="103">
        <v>26214592.870000001</v>
      </c>
      <c r="E32" s="103">
        <v>17169273.640000001</v>
      </c>
      <c r="F32" s="103">
        <v>13342562.369999999</v>
      </c>
      <c r="G32" s="103">
        <v>3040300.94</v>
      </c>
    </row>
    <row r="34" spans="1:3" x14ac:dyDescent="0.25">
      <c r="A34" s="261" t="str">
        <f>HYPERLINK("#'Vysvetlivky'!A2", "Vysvetlivky ku kategóriám veľkosti podniku")</f>
        <v>Vysvetlivky ku kategóriám veľkosti podniku</v>
      </c>
      <c r="B34" s="262"/>
      <c r="C34" s="262"/>
    </row>
    <row r="35" spans="1:3" x14ac:dyDescent="0.25">
      <c r="A35" s="261" t="str">
        <f>HYPERLINK("#'Obsah'!A1", "Späť na obsah dátovej prílohy")</f>
        <v>Späť na obsah dátovej prílohy</v>
      </c>
      <c r="B35" s="262"/>
    </row>
  </sheetData>
  <mergeCells count="11">
    <mergeCell ref="A2:G2"/>
    <mergeCell ref="A3:G3"/>
    <mergeCell ref="A5:G5"/>
    <mergeCell ref="A7:A8"/>
    <mergeCell ref="B7:B8"/>
    <mergeCell ref="C7:G7"/>
    <mergeCell ref="A9:G9"/>
    <mergeCell ref="A17:G17"/>
    <mergeCell ref="A25:G25"/>
    <mergeCell ref="A34:C34"/>
    <mergeCell ref="A35:B35"/>
  </mergeCells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7"/>
  <sheetViews>
    <sheetView showGridLines="0" workbookViewId="0"/>
  </sheetViews>
  <sheetFormatPr defaultColWidth="11.19921875" defaultRowHeight="13.5" x14ac:dyDescent="0.25"/>
  <cols>
    <col min="1" max="1" width="15.796875" customWidth="1"/>
    <col min="2" max="6" width="22.796875" customWidth="1"/>
  </cols>
  <sheetData>
    <row r="2" spans="1:6" ht="15.75" x14ac:dyDescent="0.25">
      <c r="A2" s="259" t="s">
        <v>1</v>
      </c>
      <c r="B2" s="259"/>
      <c r="C2" s="259"/>
      <c r="D2" s="259"/>
      <c r="E2" s="259"/>
      <c r="F2" s="259"/>
    </row>
    <row r="4" spans="1:6" ht="24.95" customHeight="1" x14ac:dyDescent="0.25">
      <c r="A4" s="260" t="s">
        <v>2</v>
      </c>
      <c r="B4" s="260"/>
      <c r="C4" s="260"/>
      <c r="D4" s="260"/>
      <c r="E4" s="260"/>
      <c r="F4" s="260"/>
    </row>
    <row r="6" spans="1:6" ht="27" x14ac:dyDescent="0.25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1" t="s">
        <v>9</v>
      </c>
    </row>
    <row r="7" spans="1:6" x14ac:dyDescent="0.25">
      <c r="A7" s="7" t="s">
        <v>10</v>
      </c>
      <c r="B7" s="5">
        <v>80073</v>
      </c>
      <c r="C7" s="5">
        <v>370440</v>
      </c>
      <c r="D7" s="6">
        <v>82995984.629999995</v>
      </c>
      <c r="E7" s="6">
        <v>224.04703765791999</v>
      </c>
      <c r="F7" s="6">
        <v>83021097.318000004</v>
      </c>
    </row>
    <row r="8" spans="1:6" x14ac:dyDescent="0.25">
      <c r="A8" s="2" t="s">
        <v>11</v>
      </c>
      <c r="B8" s="3">
        <v>13693</v>
      </c>
      <c r="C8" s="3">
        <v>65581</v>
      </c>
      <c r="D8" s="4">
        <v>18720905.66</v>
      </c>
      <c r="E8" s="4">
        <v>285.46233909211497</v>
      </c>
      <c r="F8" s="4"/>
    </row>
    <row r="9" spans="1:6" x14ac:dyDescent="0.25">
      <c r="A9" s="2" t="s">
        <v>12</v>
      </c>
      <c r="B9" s="3">
        <v>39573</v>
      </c>
      <c r="C9" s="3">
        <v>39573</v>
      </c>
      <c r="D9" s="4">
        <v>9924058.5700000003</v>
      </c>
      <c r="E9" s="4">
        <v>250.77852500442199</v>
      </c>
      <c r="F9" s="4"/>
    </row>
    <row r="10" spans="1:6" x14ac:dyDescent="0.25">
      <c r="A10" s="2" t="s">
        <v>13</v>
      </c>
      <c r="B10" s="3">
        <v>2648</v>
      </c>
      <c r="C10" s="3">
        <v>68119</v>
      </c>
      <c r="D10" s="4">
        <v>18367703.09</v>
      </c>
      <c r="E10" s="4">
        <v>269.64140827082002</v>
      </c>
      <c r="F10" s="4"/>
    </row>
    <row r="11" spans="1:6" x14ac:dyDescent="0.25">
      <c r="A11" s="2" t="s">
        <v>14</v>
      </c>
      <c r="B11" s="3">
        <v>12591</v>
      </c>
      <c r="C11" s="3">
        <v>185627</v>
      </c>
      <c r="D11" s="4">
        <v>34769652.310000002</v>
      </c>
      <c r="E11" s="4">
        <v>187.30924008899601</v>
      </c>
      <c r="F11" s="4"/>
    </row>
    <row r="12" spans="1:6" x14ac:dyDescent="0.25">
      <c r="A12" s="2" t="s">
        <v>15</v>
      </c>
      <c r="B12" s="3">
        <v>10574</v>
      </c>
      <c r="C12" s="3">
        <v>10574</v>
      </c>
      <c r="D12" s="4">
        <v>1112130</v>
      </c>
      <c r="E12" s="4">
        <v>105.175903158691</v>
      </c>
      <c r="F12" s="4"/>
    </row>
    <row r="13" spans="1:6" x14ac:dyDescent="0.25">
      <c r="A13" s="8" t="s">
        <v>16</v>
      </c>
      <c r="B13" s="9">
        <v>966</v>
      </c>
      <c r="C13" s="9">
        <v>966</v>
      </c>
      <c r="D13" s="10">
        <v>101535</v>
      </c>
      <c r="E13" s="10">
        <v>105.10869565217401</v>
      </c>
      <c r="F13" s="10"/>
    </row>
    <row r="14" spans="1:6" x14ac:dyDescent="0.25">
      <c r="A14" s="7" t="s">
        <v>17</v>
      </c>
      <c r="B14" s="5">
        <v>94577</v>
      </c>
      <c r="C14" s="5">
        <v>465542</v>
      </c>
      <c r="D14" s="6">
        <v>176963284.59999999</v>
      </c>
      <c r="E14" s="6">
        <v>380.12313518436599</v>
      </c>
      <c r="F14" s="6">
        <v>177031446.199</v>
      </c>
    </row>
    <row r="15" spans="1:6" x14ac:dyDescent="0.25">
      <c r="A15" s="2" t="s">
        <v>11</v>
      </c>
      <c r="B15" s="3">
        <v>11264</v>
      </c>
      <c r="C15" s="3">
        <v>56498</v>
      </c>
      <c r="D15" s="4">
        <v>28024738.030000001</v>
      </c>
      <c r="E15" s="4">
        <v>496.03062108393198</v>
      </c>
      <c r="F15" s="4"/>
    </row>
    <row r="16" spans="1:6" x14ac:dyDescent="0.25">
      <c r="A16" s="2" t="s">
        <v>12</v>
      </c>
      <c r="B16" s="3">
        <v>47452</v>
      </c>
      <c r="C16" s="3">
        <v>47452</v>
      </c>
      <c r="D16" s="4">
        <v>22361713.260000002</v>
      </c>
      <c r="E16" s="4">
        <v>471.24912037427299</v>
      </c>
      <c r="F16" s="4"/>
    </row>
    <row r="17" spans="1:6" x14ac:dyDescent="0.25">
      <c r="A17" s="2" t="s">
        <v>13</v>
      </c>
      <c r="B17" s="3">
        <v>4547</v>
      </c>
      <c r="C17" s="3">
        <v>102992</v>
      </c>
      <c r="D17" s="4">
        <v>44086520.020000003</v>
      </c>
      <c r="E17" s="4">
        <v>428.05771341463401</v>
      </c>
      <c r="F17" s="4"/>
    </row>
    <row r="18" spans="1:6" x14ac:dyDescent="0.25">
      <c r="A18" s="2" t="s">
        <v>14</v>
      </c>
      <c r="B18" s="3">
        <v>17826</v>
      </c>
      <c r="C18" s="3">
        <v>245207</v>
      </c>
      <c r="D18" s="4">
        <v>79673043.290000007</v>
      </c>
      <c r="E18" s="4">
        <v>324.92156949026702</v>
      </c>
      <c r="F18" s="4"/>
    </row>
    <row r="19" spans="1:6" x14ac:dyDescent="0.25">
      <c r="A19" s="2" t="s">
        <v>15</v>
      </c>
      <c r="B19" s="3">
        <v>12266</v>
      </c>
      <c r="C19" s="3">
        <v>12266</v>
      </c>
      <c r="D19" s="4">
        <v>2580285</v>
      </c>
      <c r="E19" s="4">
        <v>210.36075330181001</v>
      </c>
      <c r="F19" s="4"/>
    </row>
    <row r="20" spans="1:6" x14ac:dyDescent="0.25">
      <c r="A20" s="8" t="s">
        <v>16</v>
      </c>
      <c r="B20" s="9">
        <v>1127</v>
      </c>
      <c r="C20" s="9">
        <v>1127</v>
      </c>
      <c r="D20" s="10">
        <v>236985</v>
      </c>
      <c r="E20" s="10">
        <v>210.27950310559001</v>
      </c>
      <c r="F20" s="10"/>
    </row>
    <row r="21" spans="1:6" x14ac:dyDescent="0.25">
      <c r="A21" s="7" t="s">
        <v>18</v>
      </c>
      <c r="B21" s="5">
        <v>77258</v>
      </c>
      <c r="C21" s="5">
        <v>458974</v>
      </c>
      <c r="D21" s="6">
        <v>145997987.63</v>
      </c>
      <c r="E21" s="6">
        <v>318.09642295641999</v>
      </c>
      <c r="F21" s="6">
        <v>146075401.27599999</v>
      </c>
    </row>
    <row r="22" spans="1:6" x14ac:dyDescent="0.25">
      <c r="A22" s="2" t="s">
        <v>11</v>
      </c>
      <c r="B22" s="3">
        <v>4050</v>
      </c>
      <c r="C22" s="3">
        <v>24659</v>
      </c>
      <c r="D22" s="4">
        <v>10343446.91</v>
      </c>
      <c r="E22" s="4">
        <v>419.45930126931302</v>
      </c>
      <c r="F22" s="4"/>
    </row>
    <row r="23" spans="1:6" x14ac:dyDescent="0.25">
      <c r="A23" s="2" t="s">
        <v>12</v>
      </c>
      <c r="B23" s="3">
        <v>41432</v>
      </c>
      <c r="C23" s="3">
        <v>41432</v>
      </c>
      <c r="D23" s="4">
        <v>18571919.809999999</v>
      </c>
      <c r="E23" s="4">
        <v>448.25062294844599</v>
      </c>
      <c r="F23" s="4"/>
    </row>
    <row r="24" spans="1:6" x14ac:dyDescent="0.25">
      <c r="A24" s="2" t="s">
        <v>13</v>
      </c>
      <c r="B24" s="3">
        <v>4479</v>
      </c>
      <c r="C24" s="3">
        <v>109529</v>
      </c>
      <c r="D24" s="4">
        <v>41471607.280000001</v>
      </c>
      <c r="E24" s="4">
        <v>378.63586155264801</v>
      </c>
      <c r="F24" s="4"/>
    </row>
    <row r="25" spans="1:6" x14ac:dyDescent="0.25">
      <c r="A25" s="2" t="s">
        <v>14</v>
      </c>
      <c r="B25" s="3">
        <v>17605</v>
      </c>
      <c r="C25" s="3">
        <v>273740</v>
      </c>
      <c r="D25" s="4">
        <v>73590554.579999998</v>
      </c>
      <c r="E25" s="4">
        <v>268.83376408270601</v>
      </c>
      <c r="F25" s="4"/>
    </row>
    <row r="26" spans="1:6" x14ac:dyDescent="0.25">
      <c r="A26" s="2" t="s">
        <v>15</v>
      </c>
      <c r="B26" s="3">
        <v>8647</v>
      </c>
      <c r="C26" s="3">
        <v>8647</v>
      </c>
      <c r="D26" s="4">
        <v>1817434.05</v>
      </c>
      <c r="E26" s="4">
        <v>210.18087776107299</v>
      </c>
      <c r="F26" s="4"/>
    </row>
    <row r="27" spans="1:6" x14ac:dyDescent="0.25">
      <c r="A27" s="8" t="s">
        <v>16</v>
      </c>
      <c r="B27" s="9">
        <v>967</v>
      </c>
      <c r="C27" s="9">
        <v>967</v>
      </c>
      <c r="D27" s="10">
        <v>203025</v>
      </c>
      <c r="E27" s="10">
        <v>209.95346432264699</v>
      </c>
      <c r="F27" s="10"/>
    </row>
    <row r="28" spans="1:6" x14ac:dyDescent="0.25">
      <c r="A28" s="7" t="s">
        <v>19</v>
      </c>
      <c r="B28" s="5">
        <v>52477</v>
      </c>
      <c r="C28" s="5">
        <v>278175</v>
      </c>
      <c r="D28" s="6">
        <v>80895325.900000006</v>
      </c>
      <c r="E28" s="6">
        <v>290.80731877415298</v>
      </c>
      <c r="F28" s="6">
        <v>80926563.280000001</v>
      </c>
    </row>
    <row r="29" spans="1:6" x14ac:dyDescent="0.25">
      <c r="A29" s="2" t="s">
        <v>11</v>
      </c>
      <c r="B29" s="3">
        <v>348</v>
      </c>
      <c r="C29" s="3">
        <v>2105</v>
      </c>
      <c r="D29" s="4">
        <v>808261.31</v>
      </c>
      <c r="E29" s="4">
        <v>383.97211876484602</v>
      </c>
      <c r="F29" s="4"/>
    </row>
    <row r="30" spans="1:6" x14ac:dyDescent="0.25">
      <c r="A30" s="2" t="s">
        <v>12</v>
      </c>
      <c r="B30" s="3">
        <v>29936</v>
      </c>
      <c r="C30" s="3">
        <v>29936</v>
      </c>
      <c r="D30" s="4">
        <v>13102474.17</v>
      </c>
      <c r="E30" s="4">
        <v>437.682862439872</v>
      </c>
      <c r="F30" s="4"/>
    </row>
    <row r="31" spans="1:6" x14ac:dyDescent="0.25">
      <c r="A31" s="2" t="s">
        <v>13</v>
      </c>
      <c r="B31" s="3">
        <v>3246</v>
      </c>
      <c r="C31" s="3">
        <v>79934</v>
      </c>
      <c r="D31" s="4">
        <v>24682952.77</v>
      </c>
      <c r="E31" s="4">
        <v>308.79166274676601</v>
      </c>
      <c r="F31" s="4"/>
    </row>
    <row r="32" spans="1:6" x14ac:dyDescent="0.25">
      <c r="A32" s="2" t="s">
        <v>14</v>
      </c>
      <c r="B32" s="3">
        <v>12209</v>
      </c>
      <c r="C32" s="3">
        <v>159542</v>
      </c>
      <c r="D32" s="4">
        <v>40901717.649999999</v>
      </c>
      <c r="E32" s="4">
        <v>256.36959327324502</v>
      </c>
      <c r="F32" s="4"/>
    </row>
    <row r="33" spans="1:6" x14ac:dyDescent="0.25">
      <c r="A33" s="2" t="s">
        <v>15</v>
      </c>
      <c r="B33" s="3">
        <v>5977</v>
      </c>
      <c r="C33" s="3">
        <v>5977</v>
      </c>
      <c r="D33" s="4">
        <v>1256910</v>
      </c>
      <c r="E33" s="4">
        <v>210.29111594445399</v>
      </c>
      <c r="F33" s="4"/>
    </row>
    <row r="34" spans="1:6" x14ac:dyDescent="0.25">
      <c r="A34" s="8" t="s">
        <v>16</v>
      </c>
      <c r="B34" s="9">
        <v>681</v>
      </c>
      <c r="C34" s="9">
        <v>681</v>
      </c>
      <c r="D34" s="10">
        <v>143010</v>
      </c>
      <c r="E34" s="10">
        <v>210</v>
      </c>
      <c r="F34" s="10"/>
    </row>
    <row r="35" spans="1:6" x14ac:dyDescent="0.25">
      <c r="A35" s="7" t="s">
        <v>20</v>
      </c>
      <c r="B35" s="5">
        <v>41816</v>
      </c>
      <c r="C35" s="5">
        <v>225146</v>
      </c>
      <c r="D35" s="6">
        <v>63396727.899999999</v>
      </c>
      <c r="E35" s="6">
        <v>281.58052063994</v>
      </c>
      <c r="F35" s="6">
        <v>63403811.450000003</v>
      </c>
    </row>
    <row r="36" spans="1:6" x14ac:dyDescent="0.25">
      <c r="A36" s="2" t="s">
        <v>11</v>
      </c>
      <c r="B36" s="3">
        <v>78</v>
      </c>
      <c r="C36" s="3">
        <v>472</v>
      </c>
      <c r="D36" s="4">
        <v>291817.64</v>
      </c>
      <c r="E36" s="4">
        <v>618.25771186440704</v>
      </c>
      <c r="F36" s="4"/>
    </row>
    <row r="37" spans="1:6" x14ac:dyDescent="0.25">
      <c r="A37" s="2" t="s">
        <v>12</v>
      </c>
      <c r="B37" s="3">
        <v>23812</v>
      </c>
      <c r="C37" s="3">
        <v>23812</v>
      </c>
      <c r="D37" s="4">
        <v>10427281.98</v>
      </c>
      <c r="E37" s="4">
        <v>437.90030152864102</v>
      </c>
      <c r="F37" s="4"/>
    </row>
    <row r="38" spans="1:6" x14ac:dyDescent="0.25">
      <c r="A38" s="2" t="s">
        <v>13</v>
      </c>
      <c r="B38" s="3">
        <v>2702</v>
      </c>
      <c r="C38" s="3">
        <v>73634</v>
      </c>
      <c r="D38" s="4">
        <v>20116961.789999999</v>
      </c>
      <c r="E38" s="4">
        <v>273.20207770866699</v>
      </c>
      <c r="F38" s="4"/>
    </row>
    <row r="39" spans="1:6" x14ac:dyDescent="0.25">
      <c r="A39" s="2" t="s">
        <v>14</v>
      </c>
      <c r="B39" s="3">
        <v>9755</v>
      </c>
      <c r="C39" s="3">
        <v>121816</v>
      </c>
      <c r="D39" s="4">
        <v>31422361.489999998</v>
      </c>
      <c r="E39" s="4">
        <v>257.94937848886798</v>
      </c>
      <c r="F39" s="4"/>
    </row>
    <row r="40" spans="1:6" x14ac:dyDescent="0.25">
      <c r="A40" s="2" t="s">
        <v>15</v>
      </c>
      <c r="B40" s="3">
        <v>4854</v>
      </c>
      <c r="C40" s="3">
        <v>4854</v>
      </c>
      <c r="D40" s="4">
        <v>1021545</v>
      </c>
      <c r="E40" s="4">
        <v>210.45426452410399</v>
      </c>
      <c r="F40" s="4"/>
    </row>
    <row r="41" spans="1:6" x14ac:dyDescent="0.25">
      <c r="A41" s="8" t="s">
        <v>16</v>
      </c>
      <c r="B41" s="9">
        <v>558</v>
      </c>
      <c r="C41" s="9">
        <v>558</v>
      </c>
      <c r="D41" s="10">
        <v>116760</v>
      </c>
      <c r="E41" s="10">
        <v>209.24731182795699</v>
      </c>
      <c r="F41" s="10"/>
    </row>
    <row r="42" spans="1:6" x14ac:dyDescent="0.25">
      <c r="A42" s="7" t="s">
        <v>21</v>
      </c>
      <c r="B42" s="5">
        <v>40565</v>
      </c>
      <c r="C42" s="5">
        <v>201236</v>
      </c>
      <c r="D42" s="6">
        <v>56916439.880000003</v>
      </c>
      <c r="E42" s="6">
        <v>282.83428352779799</v>
      </c>
      <c r="F42" s="6">
        <v>56926947.880000003</v>
      </c>
    </row>
    <row r="43" spans="1:6" x14ac:dyDescent="0.25">
      <c r="A43" s="2" t="s">
        <v>11</v>
      </c>
      <c r="B43" s="3">
        <v>52</v>
      </c>
      <c r="C43" s="3">
        <v>128</v>
      </c>
      <c r="D43" s="4">
        <v>61734.02</v>
      </c>
      <c r="E43" s="4">
        <v>482.29703124999997</v>
      </c>
      <c r="F43" s="4"/>
    </row>
    <row r="44" spans="1:6" x14ac:dyDescent="0.25">
      <c r="A44" s="2" t="s">
        <v>12</v>
      </c>
      <c r="B44" s="3">
        <v>22618</v>
      </c>
      <c r="C44" s="3">
        <v>22618</v>
      </c>
      <c r="D44" s="4">
        <v>9893020</v>
      </c>
      <c r="E44" s="4">
        <v>437.39587938809802</v>
      </c>
      <c r="F44" s="4"/>
    </row>
    <row r="45" spans="1:6" x14ac:dyDescent="0.25">
      <c r="A45" s="2" t="s">
        <v>13</v>
      </c>
      <c r="B45" s="3">
        <v>2562</v>
      </c>
      <c r="C45" s="3">
        <v>52830</v>
      </c>
      <c r="D45" s="4">
        <v>14497878.810000001</v>
      </c>
      <c r="E45" s="4">
        <v>274.42511470755301</v>
      </c>
      <c r="F45" s="4"/>
    </row>
    <row r="46" spans="1:6" x14ac:dyDescent="0.25">
      <c r="A46" s="2" t="s">
        <v>14</v>
      </c>
      <c r="B46" s="3">
        <v>10365</v>
      </c>
      <c r="C46" s="3">
        <v>120744</v>
      </c>
      <c r="D46" s="4">
        <v>31426512.050000001</v>
      </c>
      <c r="E46" s="4">
        <v>260.273902222885</v>
      </c>
      <c r="F46" s="4"/>
    </row>
    <row r="47" spans="1:6" x14ac:dyDescent="0.25">
      <c r="A47" s="2" t="s">
        <v>15</v>
      </c>
      <c r="B47" s="3">
        <v>4394</v>
      </c>
      <c r="C47" s="3">
        <v>4394</v>
      </c>
      <c r="D47" s="4">
        <v>927675</v>
      </c>
      <c r="E47" s="4">
        <v>211.12312243969001</v>
      </c>
      <c r="F47" s="4"/>
    </row>
    <row r="48" spans="1:6" x14ac:dyDescent="0.25">
      <c r="A48" s="8" t="s">
        <v>16</v>
      </c>
      <c r="B48" s="9">
        <v>522</v>
      </c>
      <c r="C48" s="9">
        <v>522</v>
      </c>
      <c r="D48" s="10">
        <v>109620</v>
      </c>
      <c r="E48" s="10">
        <v>210</v>
      </c>
      <c r="F48" s="10"/>
    </row>
    <row r="49" spans="1:6" x14ac:dyDescent="0.25">
      <c r="A49" s="7" t="s">
        <v>22</v>
      </c>
      <c r="B49" s="5">
        <v>42968</v>
      </c>
      <c r="C49" s="5">
        <v>186226</v>
      </c>
      <c r="D49" s="6">
        <v>50478400.710000001</v>
      </c>
      <c r="E49" s="6">
        <v>271.059898778903</v>
      </c>
      <c r="F49" s="6">
        <v>50488093.943999998</v>
      </c>
    </row>
    <row r="50" spans="1:6" x14ac:dyDescent="0.25">
      <c r="A50" s="2" t="s">
        <v>11</v>
      </c>
      <c r="B50" s="3">
        <v>72</v>
      </c>
      <c r="C50" s="3">
        <v>209</v>
      </c>
      <c r="D50" s="4">
        <v>79184.149999999994</v>
      </c>
      <c r="E50" s="4">
        <v>378.87153110047802</v>
      </c>
      <c r="F50" s="4"/>
    </row>
    <row r="51" spans="1:6" x14ac:dyDescent="0.25">
      <c r="A51" s="2" t="s">
        <v>12</v>
      </c>
      <c r="B51" s="3">
        <v>24088</v>
      </c>
      <c r="C51" s="3">
        <v>24088</v>
      </c>
      <c r="D51" s="4">
        <v>10372857.65</v>
      </c>
      <c r="E51" s="4">
        <v>430.62344943540398</v>
      </c>
      <c r="F51" s="4"/>
    </row>
    <row r="52" spans="1:6" x14ac:dyDescent="0.25">
      <c r="A52" s="2" t="s">
        <v>13</v>
      </c>
      <c r="B52" s="3">
        <v>2618</v>
      </c>
      <c r="C52" s="3">
        <v>43808</v>
      </c>
      <c r="D52" s="4">
        <v>10316172.609999999</v>
      </c>
      <c r="E52" s="4">
        <v>235.486043873265</v>
      </c>
      <c r="F52" s="4"/>
    </row>
    <row r="53" spans="1:6" x14ac:dyDescent="0.25">
      <c r="A53" s="2" t="s">
        <v>14</v>
      </c>
      <c r="B53" s="3">
        <v>10907</v>
      </c>
      <c r="C53" s="3">
        <v>112880</v>
      </c>
      <c r="D53" s="4">
        <v>28607581.300000001</v>
      </c>
      <c r="E53" s="4">
        <v>253.43356927710801</v>
      </c>
      <c r="F53" s="4"/>
    </row>
    <row r="54" spans="1:6" x14ac:dyDescent="0.25">
      <c r="A54" s="2" t="s">
        <v>15</v>
      </c>
      <c r="B54" s="3">
        <v>4658</v>
      </c>
      <c r="C54" s="3">
        <v>4658</v>
      </c>
      <c r="D54" s="4">
        <v>980175</v>
      </c>
      <c r="E54" s="4">
        <v>210.428295405754</v>
      </c>
      <c r="F54" s="4"/>
    </row>
    <row r="55" spans="1:6" x14ac:dyDescent="0.25">
      <c r="A55" s="8" t="s">
        <v>16</v>
      </c>
      <c r="B55" s="9">
        <v>583</v>
      </c>
      <c r="C55" s="9">
        <v>583</v>
      </c>
      <c r="D55" s="10">
        <v>122430</v>
      </c>
      <c r="E55" s="10">
        <v>210</v>
      </c>
      <c r="F55" s="10"/>
    </row>
    <row r="56" spans="1:6" x14ac:dyDescent="0.25">
      <c r="A56" s="7" t="s">
        <v>23</v>
      </c>
      <c r="B56" s="5">
        <v>72268</v>
      </c>
      <c r="C56" s="5">
        <v>252576</v>
      </c>
      <c r="D56" s="6">
        <v>106897962.86</v>
      </c>
      <c r="E56" s="6">
        <v>423.23088044786499</v>
      </c>
      <c r="F56" s="6">
        <v>106948209.93000001</v>
      </c>
    </row>
    <row r="57" spans="1:6" x14ac:dyDescent="0.25">
      <c r="A57" s="2" t="s">
        <v>11</v>
      </c>
      <c r="B57" s="3">
        <v>1016</v>
      </c>
      <c r="C57" s="3">
        <v>3706</v>
      </c>
      <c r="D57" s="4">
        <v>1339956.27</v>
      </c>
      <c r="E57" s="4">
        <v>361.56402320561301</v>
      </c>
      <c r="F57" s="4"/>
    </row>
    <row r="58" spans="1:6" x14ac:dyDescent="0.25">
      <c r="A58" s="2" t="s">
        <v>12</v>
      </c>
      <c r="B58" s="3">
        <v>39772</v>
      </c>
      <c r="C58" s="3">
        <v>39772</v>
      </c>
      <c r="D58" s="4">
        <v>24850966.050000001</v>
      </c>
      <c r="E58" s="4">
        <v>624.83571482449997</v>
      </c>
      <c r="F58" s="4"/>
    </row>
    <row r="59" spans="1:6" x14ac:dyDescent="0.25">
      <c r="A59" s="2" t="s">
        <v>13</v>
      </c>
      <c r="B59" s="3">
        <v>4851</v>
      </c>
      <c r="C59" s="3">
        <v>44314</v>
      </c>
      <c r="D59" s="4">
        <v>14906964.140000001</v>
      </c>
      <c r="E59" s="4">
        <v>336.39400956808203</v>
      </c>
      <c r="F59" s="4"/>
    </row>
    <row r="60" spans="1:6" x14ac:dyDescent="0.25">
      <c r="A60" s="2" t="s">
        <v>14</v>
      </c>
      <c r="B60" s="3">
        <v>17504</v>
      </c>
      <c r="C60" s="3">
        <v>155783</v>
      </c>
      <c r="D60" s="4">
        <v>63075444.659999996</v>
      </c>
      <c r="E60" s="4">
        <v>404.89298999249002</v>
      </c>
      <c r="F60" s="4"/>
    </row>
    <row r="61" spans="1:6" x14ac:dyDescent="0.25">
      <c r="A61" s="2" t="s">
        <v>15</v>
      </c>
      <c r="B61" s="3">
        <v>8117</v>
      </c>
      <c r="C61" s="3">
        <v>8117</v>
      </c>
      <c r="D61" s="4">
        <v>2455051.36</v>
      </c>
      <c r="E61" s="4">
        <v>302.45797215720103</v>
      </c>
      <c r="F61" s="4"/>
    </row>
    <row r="62" spans="1:6" x14ac:dyDescent="0.25">
      <c r="A62" s="8" t="s">
        <v>16</v>
      </c>
      <c r="B62" s="9">
        <v>884</v>
      </c>
      <c r="C62" s="9">
        <v>884</v>
      </c>
      <c r="D62" s="10">
        <v>269580.38</v>
      </c>
      <c r="E62" s="10">
        <v>304.95518099547502</v>
      </c>
      <c r="F62" s="10"/>
    </row>
    <row r="63" spans="1:6" x14ac:dyDescent="0.25">
      <c r="A63" s="7" t="s">
        <v>24</v>
      </c>
      <c r="B63" s="5">
        <v>82428</v>
      </c>
      <c r="C63" s="5">
        <v>244754</v>
      </c>
      <c r="D63" s="6">
        <v>112437962.65000001</v>
      </c>
      <c r="E63" s="6">
        <v>459.39172659078099</v>
      </c>
      <c r="F63" s="6">
        <v>113210611.5449</v>
      </c>
    </row>
    <row r="64" spans="1:6" x14ac:dyDescent="0.25">
      <c r="A64" s="2" t="s">
        <v>11</v>
      </c>
      <c r="B64" s="3">
        <v>1030</v>
      </c>
      <c r="C64" s="3">
        <v>3614</v>
      </c>
      <c r="D64" s="4">
        <v>1877865.44</v>
      </c>
      <c r="E64" s="4">
        <v>519.60858882125103</v>
      </c>
      <c r="F64" s="4"/>
    </row>
    <row r="65" spans="1:6" x14ac:dyDescent="0.25">
      <c r="A65" s="2" t="s">
        <v>12</v>
      </c>
      <c r="B65" s="3">
        <v>45581</v>
      </c>
      <c r="C65" s="3">
        <v>45581</v>
      </c>
      <c r="D65" s="4">
        <v>30222412.300000001</v>
      </c>
      <c r="E65" s="4">
        <v>663.04846975713599</v>
      </c>
      <c r="F65" s="4"/>
    </row>
    <row r="66" spans="1:6" x14ac:dyDescent="0.25">
      <c r="A66" s="2" t="s">
        <v>13</v>
      </c>
      <c r="B66" s="3">
        <v>5138</v>
      </c>
      <c r="C66" s="3">
        <v>39052</v>
      </c>
      <c r="D66" s="4">
        <v>15502706.48</v>
      </c>
      <c r="E66" s="4">
        <v>396.97599303492802</v>
      </c>
      <c r="F66" s="4"/>
    </row>
    <row r="67" spans="1:6" x14ac:dyDescent="0.25">
      <c r="A67" s="2" t="s">
        <v>14</v>
      </c>
      <c r="B67" s="3">
        <v>18597</v>
      </c>
      <c r="C67" s="3">
        <v>144574</v>
      </c>
      <c r="D67" s="4">
        <v>61199232.350000001</v>
      </c>
      <c r="E67" s="4">
        <v>423.30731908918602</v>
      </c>
      <c r="F67" s="4"/>
    </row>
    <row r="68" spans="1:6" x14ac:dyDescent="0.25">
      <c r="A68" s="2" t="s">
        <v>15</v>
      </c>
      <c r="B68" s="3">
        <v>10817</v>
      </c>
      <c r="C68" s="3">
        <v>10817</v>
      </c>
      <c r="D68" s="4">
        <v>3295097.08</v>
      </c>
      <c r="E68" s="4">
        <v>304.62208375704898</v>
      </c>
      <c r="F68" s="4"/>
    </row>
    <row r="69" spans="1:6" x14ac:dyDescent="0.25">
      <c r="A69" s="8" t="s">
        <v>16</v>
      </c>
      <c r="B69" s="9">
        <v>1116</v>
      </c>
      <c r="C69" s="9">
        <v>1116</v>
      </c>
      <c r="D69" s="10">
        <v>340649</v>
      </c>
      <c r="E69" s="10">
        <v>305.241039426523</v>
      </c>
      <c r="F69" s="10"/>
    </row>
    <row r="70" spans="1:6" x14ac:dyDescent="0.25">
      <c r="A70" s="7" t="s">
        <v>25</v>
      </c>
      <c r="B70" s="5">
        <v>83595</v>
      </c>
      <c r="C70" s="5">
        <v>262393</v>
      </c>
      <c r="D70" s="6">
        <v>120483954.79000001</v>
      </c>
      <c r="E70" s="6">
        <v>459.17366236904201</v>
      </c>
      <c r="F70" s="6">
        <v>121128379.9497</v>
      </c>
    </row>
    <row r="71" spans="1:6" x14ac:dyDescent="0.25">
      <c r="A71" s="2" t="s">
        <v>11</v>
      </c>
      <c r="B71" s="3">
        <v>2012</v>
      </c>
      <c r="C71" s="3">
        <v>10672</v>
      </c>
      <c r="D71" s="4">
        <v>3492464.91</v>
      </c>
      <c r="E71" s="4">
        <v>327.25495783358298</v>
      </c>
      <c r="F71" s="4"/>
    </row>
    <row r="72" spans="1:6" x14ac:dyDescent="0.25">
      <c r="A72" s="2" t="s">
        <v>12</v>
      </c>
      <c r="B72" s="3">
        <v>46787</v>
      </c>
      <c r="C72" s="3">
        <v>46787</v>
      </c>
      <c r="D72" s="4">
        <v>31203821.600000001</v>
      </c>
      <c r="E72" s="4">
        <v>666.93358411524605</v>
      </c>
      <c r="F72" s="4"/>
    </row>
    <row r="73" spans="1:6" x14ac:dyDescent="0.25">
      <c r="A73" s="2" t="s">
        <v>13</v>
      </c>
      <c r="B73" s="3">
        <v>5908</v>
      </c>
      <c r="C73" s="3">
        <v>41817</v>
      </c>
      <c r="D73" s="4">
        <v>16840246.350000001</v>
      </c>
      <c r="E73" s="4">
        <v>402.71292416959602</v>
      </c>
      <c r="F73" s="4"/>
    </row>
    <row r="74" spans="1:6" x14ac:dyDescent="0.25">
      <c r="A74" s="2" t="s">
        <v>14</v>
      </c>
      <c r="B74" s="3">
        <v>17794</v>
      </c>
      <c r="C74" s="3">
        <v>152159</v>
      </c>
      <c r="D74" s="4">
        <v>65598907.770000003</v>
      </c>
      <c r="E74" s="4">
        <v>431.120786611374</v>
      </c>
      <c r="F74" s="4"/>
    </row>
    <row r="75" spans="1:6" x14ac:dyDescent="0.25">
      <c r="A75" s="2" t="s">
        <v>15</v>
      </c>
      <c r="B75" s="3">
        <v>9875</v>
      </c>
      <c r="C75" s="3">
        <v>9875</v>
      </c>
      <c r="D75" s="4">
        <v>3017491.37</v>
      </c>
      <c r="E75" s="4">
        <v>305.56874632911399</v>
      </c>
      <c r="F75" s="4"/>
    </row>
    <row r="76" spans="1:6" x14ac:dyDescent="0.25">
      <c r="A76" s="8" t="s">
        <v>16</v>
      </c>
      <c r="B76" s="9">
        <v>1083</v>
      </c>
      <c r="C76" s="9">
        <v>1083</v>
      </c>
      <c r="D76" s="10">
        <v>331022.78999999998</v>
      </c>
      <c r="E76" s="10">
        <v>305.65354570637101</v>
      </c>
      <c r="F76" s="10"/>
    </row>
    <row r="77" spans="1:6" x14ac:dyDescent="0.25">
      <c r="A77" s="7" t="s">
        <v>26</v>
      </c>
      <c r="B77" s="5">
        <v>117852</v>
      </c>
      <c r="C77" s="5">
        <v>361035</v>
      </c>
      <c r="D77" s="6">
        <v>188229322.99000001</v>
      </c>
      <c r="E77" s="6">
        <v>521.36031960890205</v>
      </c>
      <c r="F77" s="6">
        <v>188475168.26300001</v>
      </c>
    </row>
    <row r="78" spans="1:6" x14ac:dyDescent="0.25">
      <c r="A78" s="2" t="s">
        <v>11</v>
      </c>
      <c r="B78" s="3">
        <v>3379</v>
      </c>
      <c r="C78" s="3">
        <v>19741</v>
      </c>
      <c r="D78" s="4">
        <v>11294386.369999999</v>
      </c>
      <c r="E78" s="4">
        <v>572.12838103439503</v>
      </c>
      <c r="F78" s="4"/>
    </row>
    <row r="79" spans="1:6" x14ac:dyDescent="0.25">
      <c r="A79" s="2" t="s">
        <v>12</v>
      </c>
      <c r="B79" s="3">
        <v>65051</v>
      </c>
      <c r="C79" s="3">
        <v>65051</v>
      </c>
      <c r="D79" s="4">
        <v>47740903.630000003</v>
      </c>
      <c r="E79" s="4">
        <v>733.89961153556396</v>
      </c>
      <c r="F79" s="4"/>
    </row>
    <row r="80" spans="1:6" x14ac:dyDescent="0.25">
      <c r="A80" s="2" t="s">
        <v>13</v>
      </c>
      <c r="B80" s="3">
        <v>7615</v>
      </c>
      <c r="C80" s="3">
        <v>48739</v>
      </c>
      <c r="D80" s="4">
        <v>22509291.489999998</v>
      </c>
      <c r="E80" s="4">
        <v>461.83326473665898</v>
      </c>
      <c r="F80" s="4"/>
    </row>
    <row r="81" spans="1:6" x14ac:dyDescent="0.25">
      <c r="A81" s="2" t="s">
        <v>14</v>
      </c>
      <c r="B81" s="3">
        <v>24293</v>
      </c>
      <c r="C81" s="3">
        <v>210192</v>
      </c>
      <c r="D81" s="4">
        <v>101347042.47</v>
      </c>
      <c r="E81" s="4">
        <v>482.164128368349</v>
      </c>
      <c r="F81" s="4"/>
    </row>
    <row r="82" spans="1:6" x14ac:dyDescent="0.25">
      <c r="A82" s="2" t="s">
        <v>15</v>
      </c>
      <c r="B82" s="3">
        <v>15901</v>
      </c>
      <c r="C82" s="3">
        <v>15901</v>
      </c>
      <c r="D82" s="4">
        <v>4904578.58</v>
      </c>
      <c r="E82" s="4">
        <v>308.44466259983602</v>
      </c>
      <c r="F82" s="4"/>
    </row>
    <row r="83" spans="1:6" x14ac:dyDescent="0.25">
      <c r="A83" s="8" t="s">
        <v>16</v>
      </c>
      <c r="B83" s="9">
        <v>1411</v>
      </c>
      <c r="C83" s="9">
        <v>1411</v>
      </c>
      <c r="D83" s="10">
        <v>433120.45</v>
      </c>
      <c r="E83" s="10">
        <v>306.95992204110598</v>
      </c>
      <c r="F83" s="10"/>
    </row>
    <row r="84" spans="1:6" x14ac:dyDescent="0.25">
      <c r="A84" s="7" t="s">
        <v>27</v>
      </c>
      <c r="B84" s="5">
        <v>120509</v>
      </c>
      <c r="C84" s="5">
        <v>346279</v>
      </c>
      <c r="D84" s="6">
        <v>212278841.88999999</v>
      </c>
      <c r="E84" s="6">
        <v>613.02834387877999</v>
      </c>
      <c r="F84" s="6">
        <v>212359782.32100001</v>
      </c>
    </row>
    <row r="85" spans="1:6" x14ac:dyDescent="0.25">
      <c r="A85" s="2" t="s">
        <v>11</v>
      </c>
      <c r="B85" s="3">
        <v>3175</v>
      </c>
      <c r="C85" s="3">
        <v>20400</v>
      </c>
      <c r="D85" s="4">
        <v>14852929.050000001</v>
      </c>
      <c r="E85" s="4">
        <v>728.08475735294098</v>
      </c>
      <c r="F85" s="4"/>
    </row>
    <row r="86" spans="1:6" x14ac:dyDescent="0.25">
      <c r="A86" s="2" t="s">
        <v>12</v>
      </c>
      <c r="B86" s="3">
        <v>70726</v>
      </c>
      <c r="C86" s="3">
        <v>70726</v>
      </c>
      <c r="D86" s="4">
        <v>56730787.170000002</v>
      </c>
      <c r="E86" s="4">
        <v>802.120679382405</v>
      </c>
      <c r="F86" s="4"/>
    </row>
    <row r="87" spans="1:6" x14ac:dyDescent="0.25">
      <c r="A87" s="2" t="s">
        <v>13</v>
      </c>
      <c r="B87" s="3">
        <v>8152</v>
      </c>
      <c r="C87" s="3">
        <v>49892</v>
      </c>
      <c r="D87" s="4">
        <v>30576616.609999999</v>
      </c>
      <c r="E87" s="4">
        <v>612.85610137897902</v>
      </c>
      <c r="F87" s="4"/>
    </row>
    <row r="88" spans="1:6" x14ac:dyDescent="0.25">
      <c r="A88" s="2" t="s">
        <v>14</v>
      </c>
      <c r="B88" s="3">
        <v>23222</v>
      </c>
      <c r="C88" s="3">
        <v>190211</v>
      </c>
      <c r="D88" s="4">
        <v>104819783.17</v>
      </c>
      <c r="E88" s="4">
        <v>551.07109036806503</v>
      </c>
      <c r="F88" s="4"/>
    </row>
    <row r="89" spans="1:6" x14ac:dyDescent="0.25">
      <c r="A89" s="2" t="s">
        <v>15</v>
      </c>
      <c r="B89" s="3">
        <v>13593</v>
      </c>
      <c r="C89" s="3">
        <v>13593</v>
      </c>
      <c r="D89" s="4">
        <v>4786289.51</v>
      </c>
      <c r="E89" s="4">
        <v>352.11428750092</v>
      </c>
      <c r="F89" s="4"/>
    </row>
    <row r="90" spans="1:6" x14ac:dyDescent="0.25">
      <c r="A90" s="8" t="s">
        <v>16</v>
      </c>
      <c r="B90" s="9">
        <v>1457</v>
      </c>
      <c r="C90" s="9">
        <v>1457</v>
      </c>
      <c r="D90" s="10">
        <v>512436.38</v>
      </c>
      <c r="E90" s="10">
        <v>351.70650652024699</v>
      </c>
      <c r="F90" s="10"/>
    </row>
    <row r="91" spans="1:6" x14ac:dyDescent="0.25">
      <c r="A91" s="7" t="s">
        <v>28</v>
      </c>
      <c r="B91" s="5">
        <v>115462</v>
      </c>
      <c r="C91" s="5">
        <v>317599</v>
      </c>
      <c r="D91" s="6">
        <v>199385120.27000001</v>
      </c>
      <c r="E91" s="6">
        <v>627.78887927858705</v>
      </c>
      <c r="F91" s="6">
        <v>199512458.28</v>
      </c>
    </row>
    <row r="92" spans="1:6" x14ac:dyDescent="0.25">
      <c r="A92" s="2" t="s">
        <v>11</v>
      </c>
      <c r="B92" s="3">
        <v>3193</v>
      </c>
      <c r="C92" s="3">
        <v>20533</v>
      </c>
      <c r="D92" s="4">
        <v>16408169.77</v>
      </c>
      <c r="E92" s="4">
        <v>799.11214971022298</v>
      </c>
      <c r="F92" s="4"/>
    </row>
    <row r="93" spans="1:6" x14ac:dyDescent="0.25">
      <c r="A93" s="2" t="s">
        <v>12</v>
      </c>
      <c r="B93" s="3">
        <v>69392</v>
      </c>
      <c r="C93" s="3">
        <v>69392</v>
      </c>
      <c r="D93" s="4">
        <v>55688852.780000001</v>
      </c>
      <c r="E93" s="4">
        <v>802.52554732533997</v>
      </c>
      <c r="F93" s="4"/>
    </row>
    <row r="94" spans="1:6" x14ac:dyDescent="0.25">
      <c r="A94" s="2" t="s">
        <v>13</v>
      </c>
      <c r="B94" s="3">
        <v>8436</v>
      </c>
      <c r="C94" s="3">
        <v>58860</v>
      </c>
      <c r="D94" s="4">
        <v>35396524.780000001</v>
      </c>
      <c r="E94" s="4">
        <v>601.36807305470597</v>
      </c>
      <c r="F94" s="4"/>
    </row>
    <row r="95" spans="1:6" x14ac:dyDescent="0.25">
      <c r="A95" s="2" t="s">
        <v>14</v>
      </c>
      <c r="B95" s="3">
        <v>20391</v>
      </c>
      <c r="C95" s="3">
        <v>154870</v>
      </c>
      <c r="D95" s="4">
        <v>86988510.540000007</v>
      </c>
      <c r="E95" s="4">
        <v>561.68728959772704</v>
      </c>
      <c r="F95" s="4"/>
    </row>
    <row r="96" spans="1:6" x14ac:dyDescent="0.25">
      <c r="A96" s="2" t="s">
        <v>15</v>
      </c>
      <c r="B96" s="3">
        <v>12502</v>
      </c>
      <c r="C96" s="3">
        <v>12502</v>
      </c>
      <c r="D96" s="4">
        <v>4397096.16</v>
      </c>
      <c r="E96" s="4">
        <v>351.711418972964</v>
      </c>
      <c r="F96" s="4"/>
    </row>
    <row r="97" spans="1:6" x14ac:dyDescent="0.25">
      <c r="A97" s="8" t="s">
        <v>16</v>
      </c>
      <c r="B97" s="9">
        <v>1442</v>
      </c>
      <c r="C97" s="9">
        <v>1442</v>
      </c>
      <c r="D97" s="10">
        <v>505966.24</v>
      </c>
      <c r="E97" s="10">
        <v>350.87811373092899</v>
      </c>
      <c r="F97" s="10"/>
    </row>
    <row r="98" spans="1:6" x14ac:dyDescent="0.25">
      <c r="A98" s="7" t="s">
        <v>29</v>
      </c>
      <c r="B98" s="5">
        <v>109270</v>
      </c>
      <c r="C98" s="5">
        <v>315411</v>
      </c>
      <c r="D98" s="6">
        <v>180307209.75999999</v>
      </c>
      <c r="E98" s="6">
        <v>571.657962975293</v>
      </c>
      <c r="F98" s="6">
        <v>180320331.09599999</v>
      </c>
    </row>
    <row r="99" spans="1:6" x14ac:dyDescent="0.25">
      <c r="A99" s="2" t="s">
        <v>11</v>
      </c>
      <c r="B99" s="3">
        <v>2469</v>
      </c>
      <c r="C99" s="3">
        <v>15586</v>
      </c>
      <c r="D99" s="4">
        <v>7027808.9199999999</v>
      </c>
      <c r="E99" s="4">
        <v>450.90523033491598</v>
      </c>
      <c r="F99" s="4"/>
    </row>
    <row r="100" spans="1:6" x14ac:dyDescent="0.25">
      <c r="A100" s="2" t="s">
        <v>12</v>
      </c>
      <c r="B100" s="3">
        <v>66777</v>
      </c>
      <c r="C100" s="3">
        <v>66777</v>
      </c>
      <c r="D100" s="4">
        <v>52488927.950000003</v>
      </c>
      <c r="E100" s="4">
        <v>786.03303457777395</v>
      </c>
      <c r="F100" s="4"/>
    </row>
    <row r="101" spans="1:6" x14ac:dyDescent="0.25">
      <c r="A101" s="2" t="s">
        <v>13</v>
      </c>
      <c r="B101" s="3">
        <v>7637</v>
      </c>
      <c r="C101" s="3">
        <v>64059</v>
      </c>
      <c r="D101" s="4">
        <v>28713107.82</v>
      </c>
      <c r="E101" s="4">
        <v>448.22909848733201</v>
      </c>
      <c r="F101" s="4"/>
    </row>
    <row r="102" spans="1:6" x14ac:dyDescent="0.25">
      <c r="A102" s="2" t="s">
        <v>14</v>
      </c>
      <c r="B102" s="3">
        <v>20241</v>
      </c>
      <c r="C102" s="3">
        <v>156927</v>
      </c>
      <c r="D102" s="4">
        <v>87855606.799999997</v>
      </c>
      <c r="E102" s="4">
        <v>559.85016472627399</v>
      </c>
      <c r="F102" s="4"/>
    </row>
    <row r="103" spans="1:6" x14ac:dyDescent="0.25">
      <c r="A103" s="2" t="s">
        <v>15</v>
      </c>
      <c r="B103" s="3">
        <v>10726</v>
      </c>
      <c r="C103" s="3">
        <v>10726</v>
      </c>
      <c r="D103" s="4">
        <v>3753826.02</v>
      </c>
      <c r="E103" s="4">
        <v>349.97445646093598</v>
      </c>
      <c r="F103" s="4"/>
    </row>
    <row r="104" spans="1:6" x14ac:dyDescent="0.25">
      <c r="A104" s="8" t="s">
        <v>16</v>
      </c>
      <c r="B104" s="9">
        <v>1336</v>
      </c>
      <c r="C104" s="9">
        <v>1336</v>
      </c>
      <c r="D104" s="10">
        <v>467932.25</v>
      </c>
      <c r="E104" s="10">
        <v>350.24869011976</v>
      </c>
      <c r="F104" s="10"/>
    </row>
    <row r="105" spans="1:6" x14ac:dyDescent="0.25">
      <c r="A105" s="7" t="s">
        <v>30</v>
      </c>
      <c r="B105" s="5">
        <v>90532</v>
      </c>
      <c r="C105" s="5">
        <v>267937</v>
      </c>
      <c r="D105" s="6">
        <v>154502880.44</v>
      </c>
      <c r="E105" s="6">
        <v>576.63883838364995</v>
      </c>
      <c r="F105" s="6">
        <v>154513275.09299999</v>
      </c>
    </row>
    <row r="106" spans="1:6" x14ac:dyDescent="0.25">
      <c r="A106" s="2" t="s">
        <v>11</v>
      </c>
      <c r="B106" s="3">
        <v>588</v>
      </c>
      <c r="C106" s="3">
        <v>2123</v>
      </c>
      <c r="D106" s="4">
        <v>1326431.1299999999</v>
      </c>
      <c r="E106" s="4">
        <v>624.79092322185602</v>
      </c>
      <c r="F106" s="4"/>
    </row>
    <row r="107" spans="1:6" x14ac:dyDescent="0.25">
      <c r="A107" s="2" t="s">
        <v>12</v>
      </c>
      <c r="B107" s="3">
        <v>58098</v>
      </c>
      <c r="C107" s="3">
        <v>58098</v>
      </c>
      <c r="D107" s="4">
        <v>44781091.109999999</v>
      </c>
      <c r="E107" s="4">
        <v>770.78541619332896</v>
      </c>
      <c r="F107" s="4"/>
    </row>
    <row r="108" spans="1:6" x14ac:dyDescent="0.25">
      <c r="A108" s="2" t="s">
        <v>13</v>
      </c>
      <c r="B108" s="3">
        <v>5487</v>
      </c>
      <c r="C108" s="3">
        <v>60858</v>
      </c>
      <c r="D108" s="4">
        <v>31589321.649999999</v>
      </c>
      <c r="E108" s="4">
        <v>519.066049656578</v>
      </c>
      <c r="F108" s="4"/>
    </row>
    <row r="109" spans="1:6" x14ac:dyDescent="0.25">
      <c r="A109" s="2" t="s">
        <v>14</v>
      </c>
      <c r="B109" s="3">
        <v>16772</v>
      </c>
      <c r="C109" s="3">
        <v>137343</v>
      </c>
      <c r="D109" s="4">
        <v>73481154.180000007</v>
      </c>
      <c r="E109" s="4">
        <v>535.01928878792501</v>
      </c>
      <c r="F109" s="4"/>
    </row>
    <row r="110" spans="1:6" x14ac:dyDescent="0.25">
      <c r="A110" s="2" t="s">
        <v>15</v>
      </c>
      <c r="B110" s="3">
        <v>8384</v>
      </c>
      <c r="C110" s="3">
        <v>8384</v>
      </c>
      <c r="D110" s="4">
        <v>2928274.18</v>
      </c>
      <c r="E110" s="4">
        <v>349.26934398855002</v>
      </c>
      <c r="F110" s="4"/>
    </row>
    <row r="111" spans="1:6" x14ac:dyDescent="0.25">
      <c r="A111" s="8" t="s">
        <v>16</v>
      </c>
      <c r="B111" s="9">
        <v>1131</v>
      </c>
      <c r="C111" s="9">
        <v>1131</v>
      </c>
      <c r="D111" s="10">
        <v>396608.19</v>
      </c>
      <c r="E111" s="10">
        <v>350.67037135278503</v>
      </c>
      <c r="F111" s="10"/>
    </row>
    <row r="112" spans="1:6" x14ac:dyDescent="0.25">
      <c r="A112" s="7" t="s">
        <v>31</v>
      </c>
      <c r="B112" s="5">
        <v>78523</v>
      </c>
      <c r="C112" s="5">
        <v>224839</v>
      </c>
      <c r="D112" s="6">
        <v>122553241.63</v>
      </c>
      <c r="E112" s="6">
        <v>545.07110256672502</v>
      </c>
      <c r="F112" s="6">
        <v>122812248.04000001</v>
      </c>
    </row>
    <row r="113" spans="1:6" x14ac:dyDescent="0.25">
      <c r="A113" s="2" t="s">
        <v>11</v>
      </c>
      <c r="B113" s="3">
        <v>197</v>
      </c>
      <c r="C113" s="3">
        <v>888</v>
      </c>
      <c r="D113" s="4">
        <v>450418.82</v>
      </c>
      <c r="E113" s="4">
        <v>507.22840090090102</v>
      </c>
      <c r="F113" s="4"/>
    </row>
    <row r="114" spans="1:6" x14ac:dyDescent="0.25">
      <c r="A114" s="2" t="s">
        <v>12</v>
      </c>
      <c r="B114" s="3">
        <v>51646</v>
      </c>
      <c r="C114" s="3">
        <v>51646</v>
      </c>
      <c r="D114" s="4">
        <v>39659296.549999997</v>
      </c>
      <c r="E114" s="4">
        <v>767.90645064477405</v>
      </c>
      <c r="F114" s="4"/>
    </row>
    <row r="115" spans="1:6" x14ac:dyDescent="0.25">
      <c r="A115" s="2" t="s">
        <v>13</v>
      </c>
      <c r="B115" s="3">
        <v>4510</v>
      </c>
      <c r="C115" s="3">
        <v>56043</v>
      </c>
      <c r="D115" s="4">
        <v>22279442.73</v>
      </c>
      <c r="E115" s="4">
        <v>397.54193619185298</v>
      </c>
      <c r="F115" s="4"/>
    </row>
    <row r="116" spans="1:6" x14ac:dyDescent="0.25">
      <c r="A116" s="2" t="s">
        <v>14</v>
      </c>
      <c r="B116" s="3">
        <v>13770</v>
      </c>
      <c r="C116" s="3">
        <v>107925</v>
      </c>
      <c r="D116" s="4">
        <v>57250132.780000001</v>
      </c>
      <c r="E116" s="4">
        <v>530.46219856381697</v>
      </c>
      <c r="F116" s="4"/>
    </row>
    <row r="117" spans="1:6" x14ac:dyDescent="0.25">
      <c r="A117" s="2" t="s">
        <v>15</v>
      </c>
      <c r="B117" s="3">
        <v>7372</v>
      </c>
      <c r="C117" s="3">
        <v>7372</v>
      </c>
      <c r="D117" s="4">
        <v>2575689.62</v>
      </c>
      <c r="E117" s="4">
        <v>349.38817417254501</v>
      </c>
      <c r="F117" s="4"/>
    </row>
    <row r="118" spans="1:6" x14ac:dyDescent="0.25">
      <c r="A118" s="8" t="s">
        <v>16</v>
      </c>
      <c r="B118" s="9">
        <v>965</v>
      </c>
      <c r="C118" s="9">
        <v>965</v>
      </c>
      <c r="D118" s="10">
        <v>338261.13</v>
      </c>
      <c r="E118" s="10">
        <v>350.529668393782</v>
      </c>
      <c r="F118" s="10"/>
    </row>
    <row r="119" spans="1:6" x14ac:dyDescent="0.25">
      <c r="A119" s="7" t="s">
        <v>32</v>
      </c>
      <c r="B119" s="5">
        <v>44685</v>
      </c>
      <c r="C119" s="5">
        <v>84241</v>
      </c>
      <c r="D119" s="6">
        <v>29984756.91</v>
      </c>
      <c r="E119" s="6">
        <v>355.94018245272503</v>
      </c>
      <c r="F119" s="6">
        <v>30001320.109999999</v>
      </c>
    </row>
    <row r="120" spans="1:6" x14ac:dyDescent="0.25">
      <c r="A120" s="2" t="s">
        <v>11</v>
      </c>
      <c r="B120" s="3">
        <v>148</v>
      </c>
      <c r="C120" s="3">
        <v>893</v>
      </c>
      <c r="D120" s="4">
        <v>199279.39</v>
      </c>
      <c r="E120" s="4">
        <v>223.157211646137</v>
      </c>
      <c r="F120" s="4"/>
    </row>
    <row r="121" spans="1:6" x14ac:dyDescent="0.25">
      <c r="A121" s="2" t="s">
        <v>12</v>
      </c>
      <c r="B121" s="3">
        <v>31368</v>
      </c>
      <c r="C121" s="3">
        <v>31368</v>
      </c>
      <c r="D121" s="4">
        <v>14201191.6</v>
      </c>
      <c r="E121" s="4">
        <v>452.72862790104602</v>
      </c>
      <c r="F121" s="4"/>
    </row>
    <row r="122" spans="1:6" x14ac:dyDescent="0.25">
      <c r="A122" s="2" t="s">
        <v>13</v>
      </c>
      <c r="B122" s="3">
        <v>6896</v>
      </c>
      <c r="C122" s="3">
        <v>45740</v>
      </c>
      <c r="D122" s="4">
        <v>14310590.109999999</v>
      </c>
      <c r="E122" s="4">
        <v>312.86817031045001</v>
      </c>
      <c r="F122" s="4"/>
    </row>
    <row r="123" spans="1:6" x14ac:dyDescent="0.25">
      <c r="A123" s="2" t="s">
        <v>14</v>
      </c>
      <c r="B123" s="3">
        <v>0</v>
      </c>
      <c r="C123" s="3">
        <v>0</v>
      </c>
      <c r="D123" s="4">
        <v>0</v>
      </c>
      <c r="E123" s="4">
        <v>0</v>
      </c>
      <c r="F123" s="4"/>
    </row>
    <row r="124" spans="1:6" x14ac:dyDescent="0.25">
      <c r="A124" s="2" t="s">
        <v>15</v>
      </c>
      <c r="B124" s="3">
        <v>5537</v>
      </c>
      <c r="C124" s="3">
        <v>5537</v>
      </c>
      <c r="D124" s="4">
        <v>1130493.8799999999</v>
      </c>
      <c r="E124" s="4">
        <v>204.17082896875601</v>
      </c>
      <c r="F124" s="4"/>
    </row>
    <row r="125" spans="1:6" x14ac:dyDescent="0.25">
      <c r="A125" s="8" t="s">
        <v>16</v>
      </c>
      <c r="B125" s="9">
        <v>703</v>
      </c>
      <c r="C125" s="9">
        <v>703</v>
      </c>
      <c r="D125" s="10">
        <v>143201.93</v>
      </c>
      <c r="E125" s="10">
        <v>203.701180654339</v>
      </c>
      <c r="F125" s="10"/>
    </row>
    <row r="126" spans="1:6" x14ac:dyDescent="0.25">
      <c r="A126" s="7" t="s">
        <v>33</v>
      </c>
      <c r="B126" s="5">
        <v>0</v>
      </c>
      <c r="C126" s="5">
        <v>0</v>
      </c>
      <c r="D126" s="6">
        <v>0</v>
      </c>
      <c r="E126" s="6">
        <v>0</v>
      </c>
      <c r="F126" s="6">
        <v>0</v>
      </c>
    </row>
    <row r="127" spans="1:6" x14ac:dyDescent="0.25">
      <c r="A127" s="2" t="s">
        <v>11</v>
      </c>
      <c r="B127" s="3">
        <v>0</v>
      </c>
      <c r="C127" s="3">
        <v>0</v>
      </c>
      <c r="D127" s="4">
        <v>0</v>
      </c>
      <c r="E127" s="4">
        <v>0</v>
      </c>
      <c r="F127" s="4"/>
    </row>
    <row r="128" spans="1:6" x14ac:dyDescent="0.25">
      <c r="A128" s="2" t="s">
        <v>12</v>
      </c>
      <c r="B128" s="3">
        <v>0</v>
      </c>
      <c r="C128" s="3">
        <v>0</v>
      </c>
      <c r="D128" s="4">
        <v>0</v>
      </c>
      <c r="E128" s="4">
        <v>0</v>
      </c>
      <c r="F128" s="4"/>
    </row>
    <row r="129" spans="1:6" x14ac:dyDescent="0.25">
      <c r="A129" s="2" t="s">
        <v>13</v>
      </c>
      <c r="B129" s="3">
        <v>0</v>
      </c>
      <c r="C129" s="3">
        <v>0</v>
      </c>
      <c r="D129" s="4">
        <v>0</v>
      </c>
      <c r="E129" s="4">
        <v>0</v>
      </c>
      <c r="F129" s="4"/>
    </row>
    <row r="130" spans="1:6" x14ac:dyDescent="0.25">
      <c r="A130" s="2" t="s">
        <v>14</v>
      </c>
      <c r="B130" s="3">
        <v>0</v>
      </c>
      <c r="C130" s="3">
        <v>0</v>
      </c>
      <c r="D130" s="4">
        <v>0</v>
      </c>
      <c r="E130" s="4">
        <v>0</v>
      </c>
      <c r="F130" s="4"/>
    </row>
    <row r="131" spans="1:6" x14ac:dyDescent="0.25">
      <c r="A131" s="2" t="s">
        <v>15</v>
      </c>
      <c r="B131" s="3">
        <v>0</v>
      </c>
      <c r="C131" s="3">
        <v>0</v>
      </c>
      <c r="D131" s="4">
        <v>0</v>
      </c>
      <c r="E131" s="4">
        <v>0</v>
      </c>
      <c r="F131" s="4"/>
    </row>
    <row r="132" spans="1:6" x14ac:dyDescent="0.25">
      <c r="A132" s="8" t="s">
        <v>16</v>
      </c>
      <c r="B132" s="9">
        <v>0</v>
      </c>
      <c r="C132" s="9">
        <v>0</v>
      </c>
      <c r="D132" s="10">
        <v>0</v>
      </c>
      <c r="E132" s="10">
        <v>0</v>
      </c>
      <c r="F132" s="10"/>
    </row>
    <row r="133" spans="1:6" x14ac:dyDescent="0.25">
      <c r="A133" s="7" t="s">
        <v>34</v>
      </c>
      <c r="B133" s="5">
        <v>46337</v>
      </c>
      <c r="C133" s="5">
        <v>95952</v>
      </c>
      <c r="D133" s="6">
        <v>35185148.43</v>
      </c>
      <c r="E133" s="6">
        <v>366.69531046773398</v>
      </c>
      <c r="F133" s="6">
        <v>35198201.390000001</v>
      </c>
    </row>
    <row r="134" spans="1:6" x14ac:dyDescent="0.25">
      <c r="A134" s="2" t="s">
        <v>11</v>
      </c>
      <c r="B134" s="3">
        <v>119</v>
      </c>
      <c r="C134" s="3">
        <v>276</v>
      </c>
      <c r="D134" s="4">
        <v>107880.97</v>
      </c>
      <c r="E134" s="4">
        <v>390.87307971014502</v>
      </c>
      <c r="F134" s="4"/>
    </row>
    <row r="135" spans="1:6" x14ac:dyDescent="0.25">
      <c r="A135" s="2" t="s">
        <v>12</v>
      </c>
      <c r="B135" s="3">
        <v>33383</v>
      </c>
      <c r="C135" s="3">
        <v>33383</v>
      </c>
      <c r="D135" s="4">
        <v>14860319.4</v>
      </c>
      <c r="E135" s="4">
        <v>445.14631399215199</v>
      </c>
      <c r="F135" s="4"/>
    </row>
    <row r="136" spans="1:6" x14ac:dyDescent="0.25">
      <c r="A136" s="2" t="s">
        <v>13</v>
      </c>
      <c r="B136" s="3">
        <v>6686</v>
      </c>
      <c r="C136" s="3">
        <v>56172</v>
      </c>
      <c r="D136" s="4">
        <v>18967372.940000001</v>
      </c>
      <c r="E136" s="4">
        <v>337.66597130242798</v>
      </c>
      <c r="F136" s="4"/>
    </row>
    <row r="137" spans="1:6" x14ac:dyDescent="0.25">
      <c r="A137" s="2" t="s">
        <v>14</v>
      </c>
      <c r="B137" s="3">
        <v>0</v>
      </c>
      <c r="C137" s="3">
        <v>0</v>
      </c>
      <c r="D137" s="4">
        <v>0</v>
      </c>
      <c r="E137" s="4">
        <v>0</v>
      </c>
      <c r="F137" s="4"/>
    </row>
    <row r="138" spans="1:6" x14ac:dyDescent="0.25">
      <c r="A138" s="2" t="s">
        <v>15</v>
      </c>
      <c r="B138" s="3">
        <v>5458</v>
      </c>
      <c r="C138" s="3">
        <v>5458</v>
      </c>
      <c r="D138" s="4">
        <v>1114418.1200000001</v>
      </c>
      <c r="E138" s="4">
        <v>204.180674239648</v>
      </c>
      <c r="F138" s="4"/>
    </row>
    <row r="139" spans="1:6" x14ac:dyDescent="0.25">
      <c r="A139" s="8" t="s">
        <v>16</v>
      </c>
      <c r="B139" s="9">
        <v>663</v>
      </c>
      <c r="C139" s="9">
        <v>663</v>
      </c>
      <c r="D139" s="10">
        <v>135157</v>
      </c>
      <c r="E139" s="10">
        <v>203.85671191553499</v>
      </c>
      <c r="F139" s="10"/>
    </row>
    <row r="140" spans="1:6" x14ac:dyDescent="0.25">
      <c r="A140" s="7" t="s">
        <v>35</v>
      </c>
      <c r="B140" s="5">
        <v>52171</v>
      </c>
      <c r="C140" s="5">
        <v>125237</v>
      </c>
      <c r="D140" s="6">
        <v>43914025.710000001</v>
      </c>
      <c r="E140" s="6">
        <v>350.64737825083603</v>
      </c>
      <c r="F140" s="6">
        <v>43966426.130000003</v>
      </c>
    </row>
    <row r="141" spans="1:6" x14ac:dyDescent="0.25">
      <c r="A141" s="2" t="s">
        <v>11</v>
      </c>
      <c r="B141" s="3">
        <v>211</v>
      </c>
      <c r="C141" s="3">
        <v>827</v>
      </c>
      <c r="D141" s="4">
        <v>302625.23</v>
      </c>
      <c r="E141" s="4">
        <v>365.93135429262401</v>
      </c>
      <c r="F141" s="4"/>
    </row>
    <row r="142" spans="1:6" x14ac:dyDescent="0.25">
      <c r="A142" s="2" t="s">
        <v>12</v>
      </c>
      <c r="B142" s="3">
        <v>37769</v>
      </c>
      <c r="C142" s="3">
        <v>37769</v>
      </c>
      <c r="D142" s="4">
        <v>16980464.879999999</v>
      </c>
      <c r="E142" s="4">
        <v>449.58735682702701</v>
      </c>
      <c r="F142" s="4"/>
    </row>
    <row r="143" spans="1:6" x14ac:dyDescent="0.25">
      <c r="A143" s="2" t="s">
        <v>13</v>
      </c>
      <c r="B143" s="3">
        <v>7129</v>
      </c>
      <c r="C143" s="3">
        <v>79613</v>
      </c>
      <c r="D143" s="4">
        <v>25198749.850000001</v>
      </c>
      <c r="E143" s="4">
        <v>316.51551693818902</v>
      </c>
      <c r="F143" s="4"/>
    </row>
    <row r="144" spans="1:6" x14ac:dyDescent="0.25">
      <c r="A144" s="2" t="s">
        <v>14</v>
      </c>
      <c r="B144" s="3">
        <v>0</v>
      </c>
      <c r="C144" s="3">
        <v>0</v>
      </c>
      <c r="D144" s="4">
        <v>0</v>
      </c>
      <c r="E144" s="4">
        <v>0</v>
      </c>
      <c r="F144" s="4"/>
    </row>
    <row r="145" spans="1:6" x14ac:dyDescent="0.25">
      <c r="A145" s="2" t="s">
        <v>15</v>
      </c>
      <c r="B145" s="3">
        <v>6310</v>
      </c>
      <c r="C145" s="3">
        <v>6310</v>
      </c>
      <c r="D145" s="4">
        <v>1286152.74</v>
      </c>
      <c r="E145" s="4">
        <v>203.827692551506</v>
      </c>
      <c r="F145" s="4"/>
    </row>
    <row r="146" spans="1:6" x14ac:dyDescent="0.25">
      <c r="A146" s="8" t="s">
        <v>16</v>
      </c>
      <c r="B146" s="9">
        <v>718</v>
      </c>
      <c r="C146" s="9">
        <v>718</v>
      </c>
      <c r="D146" s="10">
        <v>146033.01</v>
      </c>
      <c r="E146" s="10">
        <v>203.388593314763</v>
      </c>
      <c r="F146" s="10"/>
    </row>
    <row r="147" spans="1:6" x14ac:dyDescent="0.25">
      <c r="A147" s="7" t="s">
        <v>36</v>
      </c>
      <c r="B147" s="5">
        <v>64144</v>
      </c>
      <c r="C147" s="5">
        <v>138657</v>
      </c>
      <c r="D147" s="6">
        <v>61903755.399999999</v>
      </c>
      <c r="E147" s="6">
        <v>446.452435866923</v>
      </c>
      <c r="F147" s="6">
        <v>61911087.229999997</v>
      </c>
    </row>
    <row r="148" spans="1:6" x14ac:dyDescent="0.25">
      <c r="A148" s="2" t="s">
        <v>11</v>
      </c>
      <c r="B148" s="3">
        <v>1258</v>
      </c>
      <c r="C148" s="3">
        <v>7943</v>
      </c>
      <c r="D148" s="4">
        <v>2263299.66</v>
      </c>
      <c r="E148" s="4">
        <v>284.94267405262502</v>
      </c>
      <c r="F148" s="4"/>
    </row>
    <row r="149" spans="1:6" x14ac:dyDescent="0.25">
      <c r="A149" s="2" t="s">
        <v>12</v>
      </c>
      <c r="B149" s="3">
        <v>44135</v>
      </c>
      <c r="C149" s="3">
        <v>44135</v>
      </c>
      <c r="D149" s="4">
        <v>30463727.120000001</v>
      </c>
      <c r="E149" s="4">
        <v>690.23965378950902</v>
      </c>
      <c r="F149" s="4"/>
    </row>
    <row r="150" spans="1:6" x14ac:dyDescent="0.25">
      <c r="A150" s="2" t="s">
        <v>13</v>
      </c>
      <c r="B150" s="3">
        <v>10680</v>
      </c>
      <c r="C150" s="3">
        <v>78560</v>
      </c>
      <c r="D150" s="4">
        <v>26712127.710000001</v>
      </c>
      <c r="E150" s="4">
        <v>340.02199223523399</v>
      </c>
      <c r="F150" s="4"/>
    </row>
    <row r="151" spans="1:6" x14ac:dyDescent="0.25">
      <c r="A151" s="2" t="s">
        <v>14</v>
      </c>
      <c r="B151" s="3">
        <v>0</v>
      </c>
      <c r="C151" s="3">
        <v>0</v>
      </c>
      <c r="D151" s="4">
        <v>0</v>
      </c>
      <c r="E151" s="4">
        <v>0</v>
      </c>
      <c r="F151" s="4"/>
    </row>
    <row r="152" spans="1:6" x14ac:dyDescent="0.25">
      <c r="A152" s="2" t="s">
        <v>15</v>
      </c>
      <c r="B152" s="3">
        <v>7279</v>
      </c>
      <c r="C152" s="3">
        <v>7279</v>
      </c>
      <c r="D152" s="4">
        <v>2236739.0299999998</v>
      </c>
      <c r="E152" s="4">
        <v>307.28658194807002</v>
      </c>
      <c r="F152" s="4"/>
    </row>
    <row r="153" spans="1:6" x14ac:dyDescent="0.25">
      <c r="A153" s="8" t="s">
        <v>16</v>
      </c>
      <c r="B153" s="9">
        <v>740</v>
      </c>
      <c r="C153" s="9">
        <v>740</v>
      </c>
      <c r="D153" s="10">
        <v>227861.88</v>
      </c>
      <c r="E153" s="10">
        <v>307.92145945945902</v>
      </c>
      <c r="F153" s="10"/>
    </row>
    <row r="154" spans="1:6" x14ac:dyDescent="0.25">
      <c r="A154" s="7" t="s">
        <v>37</v>
      </c>
      <c r="B154" s="5">
        <v>72847</v>
      </c>
      <c r="C154" s="5">
        <v>163727</v>
      </c>
      <c r="D154" s="6">
        <v>84522391.349999994</v>
      </c>
      <c r="E154" s="6">
        <v>516.23978543551198</v>
      </c>
      <c r="F154" s="6">
        <v>85564860.420000002</v>
      </c>
    </row>
    <row r="155" spans="1:6" x14ac:dyDescent="0.25">
      <c r="A155" s="2" t="s">
        <v>11</v>
      </c>
      <c r="B155" s="3">
        <v>1227</v>
      </c>
      <c r="C155" s="3">
        <v>8304</v>
      </c>
      <c r="D155" s="4">
        <v>4176602.61</v>
      </c>
      <c r="E155" s="4">
        <v>502.96274205202297</v>
      </c>
      <c r="F155" s="4"/>
    </row>
    <row r="156" spans="1:6" x14ac:dyDescent="0.25">
      <c r="A156" s="2" t="s">
        <v>12</v>
      </c>
      <c r="B156" s="3">
        <v>46965</v>
      </c>
      <c r="C156" s="3">
        <v>46965</v>
      </c>
      <c r="D156" s="4">
        <v>33545093.640000001</v>
      </c>
      <c r="E156" s="4">
        <v>714.25729032258096</v>
      </c>
      <c r="F156" s="4"/>
    </row>
    <row r="157" spans="1:6" x14ac:dyDescent="0.25">
      <c r="A157" s="2" t="s">
        <v>13</v>
      </c>
      <c r="B157" s="3">
        <v>8112</v>
      </c>
      <c r="C157" s="3">
        <v>67785</v>
      </c>
      <c r="D157" s="4">
        <v>25560122.649999999</v>
      </c>
      <c r="E157" s="4">
        <v>377.07638341815999</v>
      </c>
      <c r="F157" s="4"/>
    </row>
    <row r="158" spans="1:6" x14ac:dyDescent="0.25">
      <c r="A158" s="2" t="s">
        <v>14</v>
      </c>
      <c r="B158" s="3">
        <v>7916</v>
      </c>
      <c r="C158" s="3">
        <v>32066</v>
      </c>
      <c r="D158" s="4">
        <v>18595081.02</v>
      </c>
      <c r="E158" s="4">
        <v>579.90023763487795</v>
      </c>
      <c r="F158" s="4"/>
    </row>
    <row r="159" spans="1:6" x14ac:dyDescent="0.25">
      <c r="A159" s="2" t="s">
        <v>15</v>
      </c>
      <c r="B159" s="3">
        <v>7885</v>
      </c>
      <c r="C159" s="3">
        <v>7885</v>
      </c>
      <c r="D159" s="4">
        <v>2424641.16</v>
      </c>
      <c r="E159" s="4">
        <v>307.50046417247898</v>
      </c>
      <c r="F159" s="4"/>
    </row>
    <row r="160" spans="1:6" x14ac:dyDescent="0.25">
      <c r="A160" s="8" t="s">
        <v>16</v>
      </c>
      <c r="B160" s="9">
        <v>722</v>
      </c>
      <c r="C160" s="9">
        <v>722</v>
      </c>
      <c r="D160" s="10">
        <v>220850.27</v>
      </c>
      <c r="E160" s="10">
        <v>305.88680055401699</v>
      </c>
      <c r="F160" s="10"/>
    </row>
    <row r="161" spans="1:6" x14ac:dyDescent="0.25">
      <c r="A161" s="7" t="s">
        <v>38</v>
      </c>
      <c r="B161" s="5">
        <v>71176</v>
      </c>
      <c r="C161" s="5">
        <v>142578</v>
      </c>
      <c r="D161" s="6">
        <v>77419655.590000004</v>
      </c>
      <c r="E161" s="6">
        <v>542.998608410835</v>
      </c>
      <c r="F161" s="6">
        <v>77437962.025000006</v>
      </c>
    </row>
    <row r="162" spans="1:6" x14ac:dyDescent="0.25">
      <c r="A162" s="2" t="s">
        <v>11</v>
      </c>
      <c r="B162" s="3">
        <v>313</v>
      </c>
      <c r="C162" s="3">
        <v>2168</v>
      </c>
      <c r="D162" s="4">
        <v>936629.78</v>
      </c>
      <c r="E162" s="4">
        <v>432.02480627306301</v>
      </c>
      <c r="F162" s="4"/>
    </row>
    <row r="163" spans="1:6" x14ac:dyDescent="0.25">
      <c r="A163" s="2" t="s">
        <v>12</v>
      </c>
      <c r="B163" s="3">
        <v>49397</v>
      </c>
      <c r="C163" s="3">
        <v>49397</v>
      </c>
      <c r="D163" s="4">
        <v>35587536.170000002</v>
      </c>
      <c r="E163" s="4">
        <v>720.43922039799997</v>
      </c>
      <c r="F163" s="4"/>
    </row>
    <row r="164" spans="1:6" x14ac:dyDescent="0.25">
      <c r="A164" s="2" t="s">
        <v>13</v>
      </c>
      <c r="B164" s="3">
        <v>5668</v>
      </c>
      <c r="C164" s="3">
        <v>49531</v>
      </c>
      <c r="D164" s="4">
        <v>18968901.02</v>
      </c>
      <c r="E164" s="4">
        <v>382.9702816418</v>
      </c>
      <c r="F164" s="4"/>
    </row>
    <row r="165" spans="1:6" x14ac:dyDescent="0.25">
      <c r="A165" s="2" t="s">
        <v>14</v>
      </c>
      <c r="B165" s="3">
        <v>7795</v>
      </c>
      <c r="C165" s="3">
        <v>33486</v>
      </c>
      <c r="D165" s="4">
        <v>19465396.02</v>
      </c>
      <c r="E165" s="4">
        <v>581.29952875828701</v>
      </c>
      <c r="F165" s="4"/>
    </row>
    <row r="166" spans="1:6" x14ac:dyDescent="0.25">
      <c r="A166" s="2" t="s">
        <v>15</v>
      </c>
      <c r="B166" s="3">
        <v>7333</v>
      </c>
      <c r="C166" s="3">
        <v>7333</v>
      </c>
      <c r="D166" s="4">
        <v>2258307</v>
      </c>
      <c r="E166" s="4">
        <v>307.96495295240697</v>
      </c>
      <c r="F166" s="4"/>
    </row>
    <row r="167" spans="1:6" x14ac:dyDescent="0.25">
      <c r="A167" s="8" t="s">
        <v>16</v>
      </c>
      <c r="B167" s="9">
        <v>663</v>
      </c>
      <c r="C167" s="9">
        <v>663</v>
      </c>
      <c r="D167" s="10">
        <v>202885.6</v>
      </c>
      <c r="E167" s="10">
        <v>306.011463046757</v>
      </c>
      <c r="F167" s="10"/>
    </row>
    <row r="168" spans="1:6" x14ac:dyDescent="0.25">
      <c r="A168" s="7" t="s">
        <v>39</v>
      </c>
      <c r="B168" s="5">
        <v>56428</v>
      </c>
      <c r="C168" s="5">
        <v>100525</v>
      </c>
      <c r="D168" s="6">
        <v>55332096.600000001</v>
      </c>
      <c r="E168" s="6">
        <v>550.43120218851004</v>
      </c>
      <c r="F168" s="6">
        <v>55337998.103</v>
      </c>
    </row>
    <row r="169" spans="1:6" x14ac:dyDescent="0.25">
      <c r="A169" s="2" t="s">
        <v>11</v>
      </c>
      <c r="B169" s="3">
        <v>146</v>
      </c>
      <c r="C169" s="3">
        <v>936</v>
      </c>
      <c r="D169" s="4">
        <v>373756.22</v>
      </c>
      <c r="E169" s="4">
        <v>399.31220085470102</v>
      </c>
      <c r="F169" s="4"/>
    </row>
    <row r="170" spans="1:6" x14ac:dyDescent="0.25">
      <c r="A170" s="2" t="s">
        <v>12</v>
      </c>
      <c r="B170" s="3">
        <v>41098</v>
      </c>
      <c r="C170" s="3">
        <v>41098</v>
      </c>
      <c r="D170" s="4">
        <v>29764001.870000001</v>
      </c>
      <c r="E170" s="4">
        <v>724.22020219961996</v>
      </c>
      <c r="F170" s="4"/>
    </row>
    <row r="171" spans="1:6" x14ac:dyDescent="0.25">
      <c r="A171" s="2" t="s">
        <v>13</v>
      </c>
      <c r="B171" s="3">
        <v>4025</v>
      </c>
      <c r="C171" s="3">
        <v>34054</v>
      </c>
      <c r="D171" s="4">
        <v>13048320.119999999</v>
      </c>
      <c r="E171" s="4">
        <v>383.16556410406997</v>
      </c>
      <c r="F171" s="4"/>
    </row>
    <row r="172" spans="1:6" x14ac:dyDescent="0.25">
      <c r="A172" s="2" t="s">
        <v>14</v>
      </c>
      <c r="B172" s="3">
        <v>4441</v>
      </c>
      <c r="C172" s="3">
        <v>17721</v>
      </c>
      <c r="D172" s="4">
        <v>10075733.199999999</v>
      </c>
      <c r="E172" s="4">
        <v>568.57588172224996</v>
      </c>
      <c r="F172" s="4"/>
    </row>
    <row r="173" spans="1:6" x14ac:dyDescent="0.25">
      <c r="A173" s="2" t="s">
        <v>15</v>
      </c>
      <c r="B173" s="3">
        <v>6163</v>
      </c>
      <c r="C173" s="3">
        <v>6163</v>
      </c>
      <c r="D173" s="4">
        <v>1900505.42</v>
      </c>
      <c r="E173" s="4">
        <v>308.37342527989603</v>
      </c>
      <c r="F173" s="4"/>
    </row>
    <row r="174" spans="1:6" x14ac:dyDescent="0.25">
      <c r="A174" s="8" t="s">
        <v>16</v>
      </c>
      <c r="B174" s="9">
        <v>553</v>
      </c>
      <c r="C174" s="9">
        <v>553</v>
      </c>
      <c r="D174" s="10">
        <v>169779.77</v>
      </c>
      <c r="E174" s="10">
        <v>307.01585895117501</v>
      </c>
      <c r="F174" s="10"/>
    </row>
    <row r="175" spans="1:6" ht="24.95" customHeight="1" x14ac:dyDescent="0.25">
      <c r="A175" s="260" t="s">
        <v>3</v>
      </c>
      <c r="B175" s="260"/>
      <c r="C175" s="260"/>
      <c r="D175" s="260"/>
      <c r="E175" s="260"/>
      <c r="F175" s="260"/>
    </row>
    <row r="177" spans="1:2" x14ac:dyDescent="0.25">
      <c r="A177" s="261" t="str">
        <f>HYPERLINK("#'Obsah'!A1", "Späť na obsah dátovej prílohy")</f>
        <v>Späť na obsah dátovej prílohy</v>
      </c>
      <c r="B177" s="262"/>
    </row>
  </sheetData>
  <mergeCells count="4">
    <mergeCell ref="A2:F2"/>
    <mergeCell ref="A4:F4"/>
    <mergeCell ref="A175:F175"/>
    <mergeCell ref="A177:B177"/>
  </mergeCells>
  <pageMargins left="0.7" right="0.7" top="0.75" bottom="0.75" header="0.3" footer="0.3"/>
  <pageSetup paperSize="9"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199218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59" t="s">
        <v>276</v>
      </c>
      <c r="B2" s="259"/>
      <c r="C2" s="259"/>
      <c r="D2" s="259"/>
      <c r="E2" s="259"/>
      <c r="F2" s="259"/>
      <c r="G2" s="259"/>
    </row>
    <row r="3" spans="1:7" x14ac:dyDescent="0.25">
      <c r="A3" s="281" t="s">
        <v>256</v>
      </c>
      <c r="B3" s="281"/>
      <c r="C3" s="281"/>
      <c r="D3" s="281"/>
      <c r="E3" s="281"/>
      <c r="F3" s="281"/>
      <c r="G3" s="281"/>
    </row>
    <row r="5" spans="1:7" ht="24.95" customHeight="1" x14ac:dyDescent="0.25">
      <c r="A5" s="260" t="s">
        <v>2</v>
      </c>
      <c r="B5" s="260"/>
      <c r="C5" s="260"/>
      <c r="D5" s="260"/>
      <c r="E5" s="260"/>
      <c r="F5" s="260"/>
      <c r="G5" s="260"/>
    </row>
    <row r="7" spans="1:7" x14ac:dyDescent="0.25">
      <c r="A7" s="273" t="s">
        <v>4</v>
      </c>
      <c r="B7" s="273" t="s">
        <v>257</v>
      </c>
      <c r="C7" s="267" t="s">
        <v>258</v>
      </c>
      <c r="D7" s="267"/>
      <c r="E7" s="267"/>
      <c r="F7" s="267"/>
      <c r="G7" s="267"/>
    </row>
    <row r="8" spans="1:7" x14ac:dyDescent="0.25">
      <c r="A8" s="273"/>
      <c r="B8" s="273"/>
      <c r="C8" s="1" t="s">
        <v>259</v>
      </c>
      <c r="D8" s="1" t="s">
        <v>260</v>
      </c>
      <c r="E8" s="1" t="s">
        <v>261</v>
      </c>
      <c r="F8" s="1" t="s">
        <v>262</v>
      </c>
      <c r="G8" s="1" t="s">
        <v>263</v>
      </c>
    </row>
    <row r="9" spans="1:7" x14ac:dyDescent="0.25">
      <c r="A9" s="279" t="s">
        <v>264</v>
      </c>
      <c r="B9" s="280"/>
      <c r="C9" s="280"/>
      <c r="D9" s="280"/>
      <c r="E9" s="280"/>
      <c r="F9" s="280"/>
      <c r="G9" s="280"/>
    </row>
    <row r="10" spans="1:7" x14ac:dyDescent="0.25">
      <c r="A10" s="2" t="s">
        <v>11</v>
      </c>
      <c r="B10" s="104">
        <v>2012</v>
      </c>
      <c r="C10" s="104">
        <v>1563</v>
      </c>
      <c r="D10" s="104">
        <v>327</v>
      </c>
      <c r="E10" s="104">
        <v>49</v>
      </c>
      <c r="F10" s="104">
        <v>13</v>
      </c>
      <c r="G10" s="104">
        <v>60</v>
      </c>
    </row>
    <row r="11" spans="1:7" x14ac:dyDescent="0.25">
      <c r="A11" s="2" t="s">
        <v>12</v>
      </c>
      <c r="B11" s="104">
        <v>46909</v>
      </c>
      <c r="C11" s="104">
        <v>44996</v>
      </c>
      <c r="D11" s="104">
        <v>327</v>
      </c>
      <c r="E11" s="104">
        <v>7</v>
      </c>
      <c r="F11" s="104">
        <v>2</v>
      </c>
      <c r="G11" s="104">
        <v>1577</v>
      </c>
    </row>
    <row r="12" spans="1:7" x14ac:dyDescent="0.25">
      <c r="A12" s="2" t="s">
        <v>13</v>
      </c>
      <c r="B12" s="104">
        <v>5908</v>
      </c>
      <c r="C12" s="104">
        <v>4176</v>
      </c>
      <c r="D12" s="104">
        <v>1268</v>
      </c>
      <c r="E12" s="104">
        <v>214</v>
      </c>
      <c r="F12" s="104">
        <v>101</v>
      </c>
      <c r="G12" s="104">
        <v>149</v>
      </c>
    </row>
    <row r="13" spans="1:7" x14ac:dyDescent="0.25">
      <c r="A13" s="2" t="s">
        <v>14</v>
      </c>
      <c r="B13" s="104">
        <v>17794</v>
      </c>
      <c r="C13" s="104">
        <v>13143</v>
      </c>
      <c r="D13" s="104">
        <v>3588</v>
      </c>
      <c r="E13" s="104">
        <v>516</v>
      </c>
      <c r="F13" s="104">
        <v>126</v>
      </c>
      <c r="G13" s="104">
        <v>421</v>
      </c>
    </row>
    <row r="14" spans="1:7" x14ac:dyDescent="0.25">
      <c r="A14" s="2" t="s">
        <v>15</v>
      </c>
      <c r="B14" s="104">
        <v>9889</v>
      </c>
      <c r="C14" s="104">
        <v>9470</v>
      </c>
      <c r="D14" s="104">
        <v>14</v>
      </c>
      <c r="E14" s="104">
        <v>0</v>
      </c>
      <c r="F14" s="104">
        <v>0</v>
      </c>
      <c r="G14" s="104">
        <v>405</v>
      </c>
    </row>
    <row r="15" spans="1:7" x14ac:dyDescent="0.25">
      <c r="A15" s="2" t="s">
        <v>16</v>
      </c>
      <c r="B15" s="104">
        <v>1083</v>
      </c>
      <c r="C15" s="104">
        <v>141</v>
      </c>
      <c r="D15" s="104">
        <v>2</v>
      </c>
      <c r="E15" s="104">
        <v>0</v>
      </c>
      <c r="F15" s="104">
        <v>0</v>
      </c>
      <c r="G15" s="104">
        <v>940</v>
      </c>
    </row>
    <row r="16" spans="1:7" x14ac:dyDescent="0.25">
      <c r="A16" s="22" t="s">
        <v>265</v>
      </c>
      <c r="B16" s="106">
        <v>83595</v>
      </c>
      <c r="C16" s="106">
        <v>73489</v>
      </c>
      <c r="D16" s="106">
        <v>5526</v>
      </c>
      <c r="E16" s="106">
        <v>786</v>
      </c>
      <c r="F16" s="106">
        <v>242</v>
      </c>
      <c r="G16" s="106">
        <v>3552</v>
      </c>
    </row>
    <row r="17" spans="1:7" x14ac:dyDescent="0.25">
      <c r="A17" s="279" t="s">
        <v>266</v>
      </c>
      <c r="B17" s="280"/>
      <c r="C17" s="280"/>
      <c r="D17" s="280"/>
      <c r="E17" s="280"/>
      <c r="F17" s="280"/>
      <c r="G17" s="280"/>
    </row>
    <row r="18" spans="1:7" x14ac:dyDescent="0.25">
      <c r="A18" s="2" t="s">
        <v>11</v>
      </c>
      <c r="B18" s="104">
        <v>10672</v>
      </c>
      <c r="C18" s="104">
        <v>3512</v>
      </c>
      <c r="D18" s="104">
        <v>2595</v>
      </c>
      <c r="E18" s="104">
        <v>1895</v>
      </c>
      <c r="F18" s="104">
        <v>2541</v>
      </c>
      <c r="G18" s="104">
        <v>129</v>
      </c>
    </row>
    <row r="19" spans="1:7" x14ac:dyDescent="0.25">
      <c r="A19" s="2" t="s">
        <v>12</v>
      </c>
      <c r="B19" s="104">
        <v>46787</v>
      </c>
      <c r="C19" s="104">
        <v>44883</v>
      </c>
      <c r="D19" s="104">
        <v>325</v>
      </c>
      <c r="E19" s="104">
        <v>7</v>
      </c>
      <c r="F19" s="104">
        <v>2</v>
      </c>
      <c r="G19" s="104">
        <v>1570</v>
      </c>
    </row>
    <row r="20" spans="1:7" x14ac:dyDescent="0.25">
      <c r="A20" s="2" t="s">
        <v>13</v>
      </c>
      <c r="B20" s="104">
        <v>41817</v>
      </c>
      <c r="C20" s="104">
        <v>10110</v>
      </c>
      <c r="D20" s="104">
        <v>11476</v>
      </c>
      <c r="E20" s="104">
        <v>7952</v>
      </c>
      <c r="F20" s="104">
        <v>11257</v>
      </c>
      <c r="G20" s="104">
        <v>1022</v>
      </c>
    </row>
    <row r="21" spans="1:7" x14ac:dyDescent="0.25">
      <c r="A21" s="2" t="s">
        <v>14</v>
      </c>
      <c r="B21" s="104">
        <v>152159</v>
      </c>
      <c r="C21" s="104">
        <v>33639</v>
      </c>
      <c r="D21" s="104">
        <v>41220</v>
      </c>
      <c r="E21" s="104">
        <v>33984</v>
      </c>
      <c r="F21" s="104">
        <v>40447</v>
      </c>
      <c r="G21" s="104">
        <v>2869</v>
      </c>
    </row>
    <row r="22" spans="1:7" x14ac:dyDescent="0.25">
      <c r="A22" s="2" t="s">
        <v>15</v>
      </c>
      <c r="B22" s="104">
        <v>9875</v>
      </c>
      <c r="C22" s="104">
        <v>9456</v>
      </c>
      <c r="D22" s="104">
        <v>14</v>
      </c>
      <c r="E22" s="104">
        <v>0</v>
      </c>
      <c r="F22" s="104">
        <v>0</v>
      </c>
      <c r="G22" s="104">
        <v>405</v>
      </c>
    </row>
    <row r="23" spans="1:7" x14ac:dyDescent="0.25">
      <c r="A23" s="2" t="s">
        <v>16</v>
      </c>
      <c r="B23" s="104">
        <v>1083</v>
      </c>
      <c r="C23" s="104">
        <v>141</v>
      </c>
      <c r="D23" s="104">
        <v>2</v>
      </c>
      <c r="E23" s="104">
        <v>0</v>
      </c>
      <c r="F23" s="104">
        <v>0</v>
      </c>
      <c r="G23" s="104">
        <v>940</v>
      </c>
    </row>
    <row r="24" spans="1:7" x14ac:dyDescent="0.25">
      <c r="A24" s="22" t="s">
        <v>265</v>
      </c>
      <c r="B24" s="106">
        <v>262393</v>
      </c>
      <c r="C24" s="106">
        <v>101741</v>
      </c>
      <c r="D24" s="106">
        <v>55632</v>
      </c>
      <c r="E24" s="106">
        <v>43838</v>
      </c>
      <c r="F24" s="106">
        <v>54247</v>
      </c>
      <c r="G24" s="106">
        <v>6935</v>
      </c>
    </row>
    <row r="25" spans="1:7" x14ac:dyDescent="0.25">
      <c r="A25" s="279" t="s">
        <v>267</v>
      </c>
      <c r="B25" s="280"/>
      <c r="C25" s="280"/>
      <c r="D25" s="280"/>
      <c r="E25" s="280"/>
      <c r="F25" s="280"/>
      <c r="G25" s="280"/>
    </row>
    <row r="26" spans="1:7" x14ac:dyDescent="0.25">
      <c r="A26" s="2" t="s">
        <v>11</v>
      </c>
      <c r="B26" s="105">
        <v>3492464.91</v>
      </c>
      <c r="C26" s="105">
        <v>1226871.57</v>
      </c>
      <c r="D26" s="105">
        <v>1155020.5</v>
      </c>
      <c r="E26" s="105">
        <v>615198.46</v>
      </c>
      <c r="F26" s="105">
        <v>445876.27</v>
      </c>
      <c r="G26" s="105">
        <v>49498.11</v>
      </c>
    </row>
    <row r="27" spans="1:7" x14ac:dyDescent="0.25">
      <c r="A27" s="2" t="s">
        <v>12</v>
      </c>
      <c r="B27" s="105">
        <v>31203821.600000001</v>
      </c>
      <c r="C27" s="105">
        <v>29960083.300000001</v>
      </c>
      <c r="D27" s="105">
        <v>194040.74</v>
      </c>
      <c r="E27" s="105">
        <v>3690</v>
      </c>
      <c r="F27" s="105">
        <v>1080</v>
      </c>
      <c r="G27" s="105">
        <v>1044927.56</v>
      </c>
    </row>
    <row r="28" spans="1:7" x14ac:dyDescent="0.25">
      <c r="A28" s="2" t="s">
        <v>13</v>
      </c>
      <c r="B28" s="105">
        <v>16840246.350000001</v>
      </c>
      <c r="C28" s="105">
        <v>4628981.9800000004</v>
      </c>
      <c r="D28" s="105">
        <v>5790271.2000000002</v>
      </c>
      <c r="E28" s="105">
        <v>3654670.29</v>
      </c>
      <c r="F28" s="105">
        <v>2412416.4300000002</v>
      </c>
      <c r="G28" s="105">
        <v>353906.45</v>
      </c>
    </row>
    <row r="29" spans="1:7" x14ac:dyDescent="0.25">
      <c r="A29" s="2" t="s">
        <v>14</v>
      </c>
      <c r="B29" s="105">
        <v>65598907.770000003</v>
      </c>
      <c r="C29" s="105">
        <v>15072025.48</v>
      </c>
      <c r="D29" s="105">
        <v>19194343.23</v>
      </c>
      <c r="E29" s="105">
        <v>14176998.09</v>
      </c>
      <c r="F29" s="105">
        <v>15947646.09</v>
      </c>
      <c r="G29" s="105">
        <v>1207894.8799999999</v>
      </c>
    </row>
    <row r="30" spans="1:7" x14ac:dyDescent="0.25">
      <c r="A30" s="2" t="s">
        <v>15</v>
      </c>
      <c r="B30" s="105">
        <v>3017491.37</v>
      </c>
      <c r="C30" s="105">
        <v>2890522.77</v>
      </c>
      <c r="D30" s="105">
        <v>4235</v>
      </c>
      <c r="E30" s="105">
        <v>0</v>
      </c>
      <c r="F30" s="105">
        <v>0</v>
      </c>
      <c r="G30" s="105">
        <v>122733.6</v>
      </c>
    </row>
    <row r="31" spans="1:7" x14ac:dyDescent="0.25">
      <c r="A31" s="2" t="s">
        <v>16</v>
      </c>
      <c r="B31" s="105">
        <v>331022.78999999998</v>
      </c>
      <c r="C31" s="105">
        <v>43066.47</v>
      </c>
      <c r="D31" s="105">
        <v>630</v>
      </c>
      <c r="E31" s="105">
        <v>0</v>
      </c>
      <c r="F31" s="105">
        <v>0</v>
      </c>
      <c r="G31" s="105">
        <v>287326.32</v>
      </c>
    </row>
    <row r="32" spans="1:7" x14ac:dyDescent="0.25">
      <c r="A32" s="22" t="s">
        <v>265</v>
      </c>
      <c r="B32" s="107">
        <v>120483954.79000001</v>
      </c>
      <c r="C32" s="107">
        <v>53821551.57</v>
      </c>
      <c r="D32" s="107">
        <v>26338540.670000002</v>
      </c>
      <c r="E32" s="107">
        <v>18450556.84</v>
      </c>
      <c r="F32" s="107">
        <v>18807018.789999999</v>
      </c>
      <c r="G32" s="107">
        <v>3066286.92</v>
      </c>
    </row>
    <row r="34" spans="1:3" x14ac:dyDescent="0.25">
      <c r="A34" s="261" t="str">
        <f>HYPERLINK("#'Vysvetlivky'!A2", "Vysvetlivky ku kategóriám veľkosti podniku")</f>
        <v>Vysvetlivky ku kategóriám veľkosti podniku</v>
      </c>
      <c r="B34" s="262"/>
      <c r="C34" s="262"/>
    </row>
    <row r="35" spans="1:3" x14ac:dyDescent="0.25">
      <c r="A35" s="261" t="str">
        <f>HYPERLINK("#'Obsah'!A1", "Späť na obsah dátovej prílohy")</f>
        <v>Späť na obsah dátovej prílohy</v>
      </c>
      <c r="B35" s="262"/>
    </row>
  </sheetData>
  <mergeCells count="11">
    <mergeCell ref="A2:G2"/>
    <mergeCell ref="A3:G3"/>
    <mergeCell ref="A5:G5"/>
    <mergeCell ref="A7:A8"/>
    <mergeCell ref="B7:B8"/>
    <mergeCell ref="C7:G7"/>
    <mergeCell ref="A9:G9"/>
    <mergeCell ref="A17:G17"/>
    <mergeCell ref="A25:G25"/>
    <mergeCell ref="A34:C34"/>
    <mergeCell ref="A35:B35"/>
  </mergeCells>
  <pageMargins left="0.7" right="0.7" top="0.75" bottom="0.75" header="0.3" footer="0.3"/>
  <pageSetup paperSize="9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199218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59" t="s">
        <v>277</v>
      </c>
      <c r="B2" s="259"/>
      <c r="C2" s="259"/>
      <c r="D2" s="259"/>
      <c r="E2" s="259"/>
      <c r="F2" s="259"/>
      <c r="G2" s="259"/>
    </row>
    <row r="3" spans="1:7" x14ac:dyDescent="0.25">
      <c r="A3" s="281" t="s">
        <v>256</v>
      </c>
      <c r="B3" s="281"/>
      <c r="C3" s="281"/>
      <c r="D3" s="281"/>
      <c r="E3" s="281"/>
      <c r="F3" s="281"/>
      <c r="G3" s="281"/>
    </row>
    <row r="5" spans="1:7" ht="24.95" customHeight="1" x14ac:dyDescent="0.25">
      <c r="A5" s="260" t="s">
        <v>2</v>
      </c>
      <c r="B5" s="260"/>
      <c r="C5" s="260"/>
      <c r="D5" s="260"/>
      <c r="E5" s="260"/>
      <c r="F5" s="260"/>
      <c r="G5" s="260"/>
    </row>
    <row r="7" spans="1:7" x14ac:dyDescent="0.25">
      <c r="A7" s="273" t="s">
        <v>4</v>
      </c>
      <c r="B7" s="273" t="s">
        <v>257</v>
      </c>
      <c r="C7" s="267" t="s">
        <v>258</v>
      </c>
      <c r="D7" s="267"/>
      <c r="E7" s="267"/>
      <c r="F7" s="267"/>
      <c r="G7" s="267"/>
    </row>
    <row r="8" spans="1:7" x14ac:dyDescent="0.25">
      <c r="A8" s="273"/>
      <c r="B8" s="273"/>
      <c r="C8" s="1" t="s">
        <v>259</v>
      </c>
      <c r="D8" s="1" t="s">
        <v>260</v>
      </c>
      <c r="E8" s="1" t="s">
        <v>261</v>
      </c>
      <c r="F8" s="1" t="s">
        <v>262</v>
      </c>
      <c r="G8" s="1" t="s">
        <v>263</v>
      </c>
    </row>
    <row r="9" spans="1:7" x14ac:dyDescent="0.25">
      <c r="A9" s="279" t="s">
        <v>264</v>
      </c>
      <c r="B9" s="280"/>
      <c r="C9" s="280"/>
      <c r="D9" s="280"/>
      <c r="E9" s="280"/>
      <c r="F9" s="280"/>
      <c r="G9" s="280"/>
    </row>
    <row r="10" spans="1:7" x14ac:dyDescent="0.25">
      <c r="A10" s="2" t="s">
        <v>11</v>
      </c>
      <c r="B10" s="108">
        <v>3379</v>
      </c>
      <c r="C10" s="108">
        <v>2651</v>
      </c>
      <c r="D10" s="108">
        <v>532</v>
      </c>
      <c r="E10" s="108">
        <v>85</v>
      </c>
      <c r="F10" s="108">
        <v>22</v>
      </c>
      <c r="G10" s="108">
        <v>89</v>
      </c>
    </row>
    <row r="11" spans="1:7" x14ac:dyDescent="0.25">
      <c r="A11" s="2" t="s">
        <v>12</v>
      </c>
      <c r="B11" s="108">
        <v>65236</v>
      </c>
      <c r="C11" s="108">
        <v>62576</v>
      </c>
      <c r="D11" s="108">
        <v>455</v>
      </c>
      <c r="E11" s="108">
        <v>10</v>
      </c>
      <c r="F11" s="108">
        <v>2</v>
      </c>
      <c r="G11" s="108">
        <v>2193</v>
      </c>
    </row>
    <row r="12" spans="1:7" x14ac:dyDescent="0.25">
      <c r="A12" s="2" t="s">
        <v>13</v>
      </c>
      <c r="B12" s="108">
        <v>7615</v>
      </c>
      <c r="C12" s="108">
        <v>5494</v>
      </c>
      <c r="D12" s="108">
        <v>1575</v>
      </c>
      <c r="E12" s="108">
        <v>263</v>
      </c>
      <c r="F12" s="108">
        <v>97</v>
      </c>
      <c r="G12" s="108">
        <v>186</v>
      </c>
    </row>
    <row r="13" spans="1:7" x14ac:dyDescent="0.25">
      <c r="A13" s="2" t="s">
        <v>14</v>
      </c>
      <c r="B13" s="108">
        <v>24293</v>
      </c>
      <c r="C13" s="108">
        <v>17762</v>
      </c>
      <c r="D13" s="108">
        <v>5044</v>
      </c>
      <c r="E13" s="108">
        <v>738</v>
      </c>
      <c r="F13" s="108">
        <v>165</v>
      </c>
      <c r="G13" s="108">
        <v>584</v>
      </c>
    </row>
    <row r="14" spans="1:7" x14ac:dyDescent="0.25">
      <c r="A14" s="2" t="s">
        <v>15</v>
      </c>
      <c r="B14" s="108">
        <v>15918</v>
      </c>
      <c r="C14" s="108">
        <v>15259</v>
      </c>
      <c r="D14" s="108">
        <v>24</v>
      </c>
      <c r="E14" s="108">
        <v>0</v>
      </c>
      <c r="F14" s="108">
        <v>0</v>
      </c>
      <c r="G14" s="108">
        <v>635</v>
      </c>
    </row>
    <row r="15" spans="1:7" x14ac:dyDescent="0.25">
      <c r="A15" s="2" t="s">
        <v>16</v>
      </c>
      <c r="B15" s="108">
        <v>1411</v>
      </c>
      <c r="C15" s="108">
        <v>174</v>
      </c>
      <c r="D15" s="108">
        <v>3</v>
      </c>
      <c r="E15" s="108">
        <v>0</v>
      </c>
      <c r="F15" s="108">
        <v>0</v>
      </c>
      <c r="G15" s="108">
        <v>1234</v>
      </c>
    </row>
    <row r="16" spans="1:7" x14ac:dyDescent="0.25">
      <c r="A16" s="22" t="s">
        <v>265</v>
      </c>
      <c r="B16" s="110">
        <v>117852</v>
      </c>
      <c r="C16" s="110">
        <v>103916</v>
      </c>
      <c r="D16" s="110">
        <v>7633</v>
      </c>
      <c r="E16" s="110">
        <v>1096</v>
      </c>
      <c r="F16" s="110">
        <v>286</v>
      </c>
      <c r="G16" s="110">
        <v>4921</v>
      </c>
    </row>
    <row r="17" spans="1:7" x14ac:dyDescent="0.25">
      <c r="A17" s="279" t="s">
        <v>266</v>
      </c>
      <c r="B17" s="280"/>
      <c r="C17" s="280"/>
      <c r="D17" s="280"/>
      <c r="E17" s="280"/>
      <c r="F17" s="280"/>
      <c r="G17" s="280"/>
    </row>
    <row r="18" spans="1:7" x14ac:dyDescent="0.25">
      <c r="A18" s="2" t="s">
        <v>11</v>
      </c>
      <c r="B18" s="108">
        <v>19741</v>
      </c>
      <c r="C18" s="108">
        <v>6191</v>
      </c>
      <c r="D18" s="108">
        <v>4348</v>
      </c>
      <c r="E18" s="108">
        <v>3360</v>
      </c>
      <c r="F18" s="108">
        <v>5633</v>
      </c>
      <c r="G18" s="108">
        <v>209</v>
      </c>
    </row>
    <row r="19" spans="1:7" x14ac:dyDescent="0.25">
      <c r="A19" s="2" t="s">
        <v>12</v>
      </c>
      <c r="B19" s="108">
        <v>65051</v>
      </c>
      <c r="C19" s="108">
        <v>62400</v>
      </c>
      <c r="D19" s="108">
        <v>452</v>
      </c>
      <c r="E19" s="108">
        <v>10</v>
      </c>
      <c r="F19" s="108">
        <v>2</v>
      </c>
      <c r="G19" s="108">
        <v>2187</v>
      </c>
    </row>
    <row r="20" spans="1:7" x14ac:dyDescent="0.25">
      <c r="A20" s="2" t="s">
        <v>13</v>
      </c>
      <c r="B20" s="108">
        <v>48739</v>
      </c>
      <c r="C20" s="108">
        <v>13334</v>
      </c>
      <c r="D20" s="108">
        <v>14381</v>
      </c>
      <c r="E20" s="108">
        <v>9890</v>
      </c>
      <c r="F20" s="108">
        <v>10489</v>
      </c>
      <c r="G20" s="108">
        <v>645</v>
      </c>
    </row>
    <row r="21" spans="1:7" x14ac:dyDescent="0.25">
      <c r="A21" s="2" t="s">
        <v>14</v>
      </c>
      <c r="B21" s="108">
        <v>210192</v>
      </c>
      <c r="C21" s="108">
        <v>46320</v>
      </c>
      <c r="D21" s="108">
        <v>60047</v>
      </c>
      <c r="E21" s="108">
        <v>50523</v>
      </c>
      <c r="F21" s="108">
        <v>48525</v>
      </c>
      <c r="G21" s="108">
        <v>4777</v>
      </c>
    </row>
    <row r="22" spans="1:7" x14ac:dyDescent="0.25">
      <c r="A22" s="2" t="s">
        <v>15</v>
      </c>
      <c r="B22" s="108">
        <v>15901</v>
      </c>
      <c r="C22" s="108">
        <v>15243</v>
      </c>
      <c r="D22" s="108">
        <v>24</v>
      </c>
      <c r="E22" s="108">
        <v>0</v>
      </c>
      <c r="F22" s="108">
        <v>0</v>
      </c>
      <c r="G22" s="108">
        <v>634</v>
      </c>
    </row>
    <row r="23" spans="1:7" x14ac:dyDescent="0.25">
      <c r="A23" s="2" t="s">
        <v>16</v>
      </c>
      <c r="B23" s="108">
        <v>1411</v>
      </c>
      <c r="C23" s="108">
        <v>174</v>
      </c>
      <c r="D23" s="108">
        <v>3</v>
      </c>
      <c r="E23" s="108">
        <v>0</v>
      </c>
      <c r="F23" s="108">
        <v>0</v>
      </c>
      <c r="G23" s="108">
        <v>1234</v>
      </c>
    </row>
    <row r="24" spans="1:7" x14ac:dyDescent="0.25">
      <c r="A24" s="22" t="s">
        <v>265</v>
      </c>
      <c r="B24" s="110">
        <v>361035</v>
      </c>
      <c r="C24" s="110">
        <v>143662</v>
      </c>
      <c r="D24" s="110">
        <v>79255</v>
      </c>
      <c r="E24" s="110">
        <v>63783</v>
      </c>
      <c r="F24" s="110">
        <v>64649</v>
      </c>
      <c r="G24" s="110">
        <v>9686</v>
      </c>
    </row>
    <row r="25" spans="1:7" x14ac:dyDescent="0.25">
      <c r="A25" s="279" t="s">
        <v>267</v>
      </c>
      <c r="B25" s="280"/>
      <c r="C25" s="280"/>
      <c r="D25" s="280"/>
      <c r="E25" s="280"/>
      <c r="F25" s="280"/>
      <c r="G25" s="280"/>
    </row>
    <row r="26" spans="1:7" x14ac:dyDescent="0.25">
      <c r="A26" s="2" t="s">
        <v>11</v>
      </c>
      <c r="B26" s="109">
        <v>11294386.369999999</v>
      </c>
      <c r="C26" s="109">
        <v>3009396.15</v>
      </c>
      <c r="D26" s="109">
        <v>2398176.08</v>
      </c>
      <c r="E26" s="109">
        <v>2130355.75</v>
      </c>
      <c r="F26" s="109">
        <v>3652774.31</v>
      </c>
      <c r="G26" s="109">
        <v>103684.08</v>
      </c>
    </row>
    <row r="27" spans="1:7" x14ac:dyDescent="0.25">
      <c r="A27" s="2" t="s">
        <v>12</v>
      </c>
      <c r="B27" s="109">
        <v>47740903.630000003</v>
      </c>
      <c r="C27" s="109">
        <v>45806612.689999998</v>
      </c>
      <c r="D27" s="109">
        <v>311454.49</v>
      </c>
      <c r="E27" s="109">
        <v>6554.78</v>
      </c>
      <c r="F27" s="109">
        <v>1080</v>
      </c>
      <c r="G27" s="109">
        <v>1615201.67</v>
      </c>
    </row>
    <row r="28" spans="1:7" x14ac:dyDescent="0.25">
      <c r="A28" s="2" t="s">
        <v>13</v>
      </c>
      <c r="B28" s="109">
        <v>22509291.489999998</v>
      </c>
      <c r="C28" s="109">
        <v>6557995.3099999996</v>
      </c>
      <c r="D28" s="109">
        <v>7364896.2599999998</v>
      </c>
      <c r="E28" s="109">
        <v>5128619.0199999996</v>
      </c>
      <c r="F28" s="109">
        <v>3151188.54</v>
      </c>
      <c r="G28" s="109">
        <v>306592.36</v>
      </c>
    </row>
    <row r="29" spans="1:7" x14ac:dyDescent="0.25">
      <c r="A29" s="2" t="s">
        <v>14</v>
      </c>
      <c r="B29" s="109">
        <v>101347042.47</v>
      </c>
      <c r="C29" s="109">
        <v>23523551.879999999</v>
      </c>
      <c r="D29" s="109">
        <v>31411672.649999999</v>
      </c>
      <c r="E29" s="109">
        <v>23166601.510000002</v>
      </c>
      <c r="F29" s="109">
        <v>21009549.02</v>
      </c>
      <c r="G29" s="109">
        <v>2235667.41</v>
      </c>
    </row>
    <row r="30" spans="1:7" x14ac:dyDescent="0.25">
      <c r="A30" s="2" t="s">
        <v>15</v>
      </c>
      <c r="B30" s="109">
        <v>4904578.58</v>
      </c>
      <c r="C30" s="109">
        <v>4702183.72</v>
      </c>
      <c r="D30" s="109">
        <v>7016.39</v>
      </c>
      <c r="E30" s="109">
        <v>0</v>
      </c>
      <c r="F30" s="109">
        <v>0</v>
      </c>
      <c r="G30" s="109">
        <v>195378.47</v>
      </c>
    </row>
    <row r="31" spans="1:7" x14ac:dyDescent="0.25">
      <c r="A31" s="2" t="s">
        <v>16</v>
      </c>
      <c r="B31" s="109">
        <v>433120.45</v>
      </c>
      <c r="C31" s="109">
        <v>54109.73</v>
      </c>
      <c r="D31" s="109">
        <v>945</v>
      </c>
      <c r="E31" s="109">
        <v>0</v>
      </c>
      <c r="F31" s="109">
        <v>0</v>
      </c>
      <c r="G31" s="109">
        <v>378065.72</v>
      </c>
    </row>
    <row r="32" spans="1:7" x14ac:dyDescent="0.25">
      <c r="A32" s="22" t="s">
        <v>265</v>
      </c>
      <c r="B32" s="111">
        <v>188229322.99000001</v>
      </c>
      <c r="C32" s="111">
        <v>83653849.480000004</v>
      </c>
      <c r="D32" s="111">
        <v>41494160.869999997</v>
      </c>
      <c r="E32" s="111">
        <v>30432131.059999999</v>
      </c>
      <c r="F32" s="111">
        <v>27814591.870000001</v>
      </c>
      <c r="G32" s="111">
        <v>4834589.71</v>
      </c>
    </row>
    <row r="34" spans="1:3" x14ac:dyDescent="0.25">
      <c r="A34" s="261" t="str">
        <f>HYPERLINK("#'Vysvetlivky'!A2", "Vysvetlivky ku kategóriám veľkosti podniku")</f>
        <v>Vysvetlivky ku kategóriám veľkosti podniku</v>
      </c>
      <c r="B34" s="262"/>
      <c r="C34" s="262"/>
    </row>
    <row r="35" spans="1:3" x14ac:dyDescent="0.25">
      <c r="A35" s="261" t="str">
        <f>HYPERLINK("#'Obsah'!A1", "Späť na obsah dátovej prílohy")</f>
        <v>Späť na obsah dátovej prílohy</v>
      </c>
      <c r="B35" s="262"/>
    </row>
  </sheetData>
  <mergeCells count="11">
    <mergeCell ref="A2:G2"/>
    <mergeCell ref="A3:G3"/>
    <mergeCell ref="A5:G5"/>
    <mergeCell ref="A7:A8"/>
    <mergeCell ref="B7:B8"/>
    <mergeCell ref="C7:G7"/>
    <mergeCell ref="A9:G9"/>
    <mergeCell ref="A17:G17"/>
    <mergeCell ref="A25:G25"/>
    <mergeCell ref="A34:C34"/>
    <mergeCell ref="A35:B35"/>
  </mergeCells>
  <pageMargins left="0.7" right="0.7" top="0.75" bottom="0.75" header="0.3" footer="0.3"/>
  <pageSetup paperSize="9" orientation="portrait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199218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59" t="s">
        <v>278</v>
      </c>
      <c r="B2" s="259"/>
      <c r="C2" s="259"/>
      <c r="D2" s="259"/>
      <c r="E2" s="259"/>
      <c r="F2" s="259"/>
      <c r="G2" s="259"/>
    </row>
    <row r="3" spans="1:7" x14ac:dyDescent="0.25">
      <c r="A3" s="281" t="s">
        <v>256</v>
      </c>
      <c r="B3" s="281"/>
      <c r="C3" s="281"/>
      <c r="D3" s="281"/>
      <c r="E3" s="281"/>
      <c r="F3" s="281"/>
      <c r="G3" s="281"/>
    </row>
    <row r="5" spans="1:7" ht="24.95" customHeight="1" x14ac:dyDescent="0.25">
      <c r="A5" s="260" t="s">
        <v>2</v>
      </c>
      <c r="B5" s="260"/>
      <c r="C5" s="260"/>
      <c r="D5" s="260"/>
      <c r="E5" s="260"/>
      <c r="F5" s="260"/>
      <c r="G5" s="260"/>
    </row>
    <row r="7" spans="1:7" x14ac:dyDescent="0.25">
      <c r="A7" s="273" t="s">
        <v>4</v>
      </c>
      <c r="B7" s="273" t="s">
        <v>257</v>
      </c>
      <c r="C7" s="267" t="s">
        <v>258</v>
      </c>
      <c r="D7" s="267"/>
      <c r="E7" s="267"/>
      <c r="F7" s="267"/>
      <c r="G7" s="267"/>
    </row>
    <row r="8" spans="1:7" x14ac:dyDescent="0.25">
      <c r="A8" s="273"/>
      <c r="B8" s="273"/>
      <c r="C8" s="1" t="s">
        <v>259</v>
      </c>
      <c r="D8" s="1" t="s">
        <v>260</v>
      </c>
      <c r="E8" s="1" t="s">
        <v>261</v>
      </c>
      <c r="F8" s="1" t="s">
        <v>262</v>
      </c>
      <c r="G8" s="1" t="s">
        <v>263</v>
      </c>
    </row>
    <row r="9" spans="1:7" x14ac:dyDescent="0.25">
      <c r="A9" s="279" t="s">
        <v>264</v>
      </c>
      <c r="B9" s="280"/>
      <c r="C9" s="280"/>
      <c r="D9" s="280"/>
      <c r="E9" s="280"/>
      <c r="F9" s="280"/>
      <c r="G9" s="280"/>
    </row>
    <row r="10" spans="1:7" x14ac:dyDescent="0.25">
      <c r="A10" s="2" t="s">
        <v>11</v>
      </c>
      <c r="B10" s="112">
        <v>3175</v>
      </c>
      <c r="C10" s="112">
        <v>2481</v>
      </c>
      <c r="D10" s="112">
        <v>492</v>
      </c>
      <c r="E10" s="112">
        <v>90</v>
      </c>
      <c r="F10" s="112">
        <v>28</v>
      </c>
      <c r="G10" s="112">
        <v>84</v>
      </c>
    </row>
    <row r="11" spans="1:7" x14ac:dyDescent="0.25">
      <c r="A11" s="2" t="s">
        <v>12</v>
      </c>
      <c r="B11" s="112">
        <v>70892</v>
      </c>
      <c r="C11" s="112">
        <v>68181</v>
      </c>
      <c r="D11" s="112">
        <v>448</v>
      </c>
      <c r="E11" s="112">
        <v>10</v>
      </c>
      <c r="F11" s="112">
        <v>2</v>
      </c>
      <c r="G11" s="112">
        <v>2251</v>
      </c>
    </row>
    <row r="12" spans="1:7" x14ac:dyDescent="0.25">
      <c r="A12" s="2" t="s">
        <v>13</v>
      </c>
      <c r="B12" s="112">
        <v>8152</v>
      </c>
      <c r="C12" s="112">
        <v>5957</v>
      </c>
      <c r="D12" s="112">
        <v>1649</v>
      </c>
      <c r="E12" s="112">
        <v>257</v>
      </c>
      <c r="F12" s="112">
        <v>101</v>
      </c>
      <c r="G12" s="112">
        <v>188</v>
      </c>
    </row>
    <row r="13" spans="1:7" x14ac:dyDescent="0.25">
      <c r="A13" s="2" t="s">
        <v>14</v>
      </c>
      <c r="B13" s="112">
        <v>23222</v>
      </c>
      <c r="C13" s="112">
        <v>17192</v>
      </c>
      <c r="D13" s="112">
        <v>4665</v>
      </c>
      <c r="E13" s="112">
        <v>640</v>
      </c>
      <c r="F13" s="112">
        <v>160</v>
      </c>
      <c r="G13" s="112">
        <v>565</v>
      </c>
    </row>
    <row r="14" spans="1:7" x14ac:dyDescent="0.25">
      <c r="A14" s="2" t="s">
        <v>15</v>
      </c>
      <c r="B14" s="112">
        <v>13607</v>
      </c>
      <c r="C14" s="112">
        <v>13111</v>
      </c>
      <c r="D14" s="112">
        <v>23</v>
      </c>
      <c r="E14" s="112">
        <v>0</v>
      </c>
      <c r="F14" s="112">
        <v>0</v>
      </c>
      <c r="G14" s="112">
        <v>473</v>
      </c>
    </row>
    <row r="15" spans="1:7" x14ac:dyDescent="0.25">
      <c r="A15" s="2" t="s">
        <v>16</v>
      </c>
      <c r="B15" s="112">
        <v>1461</v>
      </c>
      <c r="C15" s="112">
        <v>177</v>
      </c>
      <c r="D15" s="112">
        <v>4</v>
      </c>
      <c r="E15" s="112">
        <v>0</v>
      </c>
      <c r="F15" s="112">
        <v>0</v>
      </c>
      <c r="G15" s="112">
        <v>1280</v>
      </c>
    </row>
    <row r="16" spans="1:7" x14ac:dyDescent="0.25">
      <c r="A16" s="22" t="s">
        <v>265</v>
      </c>
      <c r="B16" s="114">
        <v>120509</v>
      </c>
      <c r="C16" s="114">
        <v>107099</v>
      </c>
      <c r="D16" s="114">
        <v>7281</v>
      </c>
      <c r="E16" s="114">
        <v>997</v>
      </c>
      <c r="F16" s="114">
        <v>291</v>
      </c>
      <c r="G16" s="114">
        <v>4841</v>
      </c>
    </row>
    <row r="17" spans="1:7" x14ac:dyDescent="0.25">
      <c r="A17" s="279" t="s">
        <v>266</v>
      </c>
      <c r="B17" s="280"/>
      <c r="C17" s="280"/>
      <c r="D17" s="280"/>
      <c r="E17" s="280"/>
      <c r="F17" s="280"/>
      <c r="G17" s="280"/>
    </row>
    <row r="18" spans="1:7" x14ac:dyDescent="0.25">
      <c r="A18" s="2" t="s">
        <v>11</v>
      </c>
      <c r="B18" s="112">
        <v>20400</v>
      </c>
      <c r="C18" s="112">
        <v>5843</v>
      </c>
      <c r="D18" s="112">
        <v>3819</v>
      </c>
      <c r="E18" s="112">
        <v>3738</v>
      </c>
      <c r="F18" s="112">
        <v>6786</v>
      </c>
      <c r="G18" s="112">
        <v>214</v>
      </c>
    </row>
    <row r="19" spans="1:7" x14ac:dyDescent="0.25">
      <c r="A19" s="2" t="s">
        <v>12</v>
      </c>
      <c r="B19" s="112">
        <v>70726</v>
      </c>
      <c r="C19" s="112">
        <v>68012</v>
      </c>
      <c r="D19" s="112">
        <v>454</v>
      </c>
      <c r="E19" s="112">
        <v>10</v>
      </c>
      <c r="F19" s="112">
        <v>2</v>
      </c>
      <c r="G19" s="112">
        <v>2248</v>
      </c>
    </row>
    <row r="20" spans="1:7" x14ac:dyDescent="0.25">
      <c r="A20" s="2" t="s">
        <v>13</v>
      </c>
      <c r="B20" s="112">
        <v>49892</v>
      </c>
      <c r="C20" s="112">
        <v>14244</v>
      </c>
      <c r="D20" s="112">
        <v>14861</v>
      </c>
      <c r="E20" s="112">
        <v>9476</v>
      </c>
      <c r="F20" s="112">
        <v>10125</v>
      </c>
      <c r="G20" s="112">
        <v>1186</v>
      </c>
    </row>
    <row r="21" spans="1:7" x14ac:dyDescent="0.25">
      <c r="A21" s="2" t="s">
        <v>14</v>
      </c>
      <c r="B21" s="112">
        <v>190211</v>
      </c>
      <c r="C21" s="112">
        <v>44730</v>
      </c>
      <c r="D21" s="112">
        <v>55468</v>
      </c>
      <c r="E21" s="112">
        <v>42825</v>
      </c>
      <c r="F21" s="112">
        <v>42649</v>
      </c>
      <c r="G21" s="112">
        <v>4539</v>
      </c>
    </row>
    <row r="22" spans="1:7" x14ac:dyDescent="0.25">
      <c r="A22" s="2" t="s">
        <v>15</v>
      </c>
      <c r="B22" s="112">
        <v>13593</v>
      </c>
      <c r="C22" s="112">
        <v>13097</v>
      </c>
      <c r="D22" s="112">
        <v>23</v>
      </c>
      <c r="E22" s="112">
        <v>0</v>
      </c>
      <c r="F22" s="112">
        <v>0</v>
      </c>
      <c r="G22" s="112">
        <v>473</v>
      </c>
    </row>
    <row r="23" spans="1:7" x14ac:dyDescent="0.25">
      <c r="A23" s="2" t="s">
        <v>16</v>
      </c>
      <c r="B23" s="112">
        <v>1457</v>
      </c>
      <c r="C23" s="112">
        <v>177</v>
      </c>
      <c r="D23" s="112">
        <v>3</v>
      </c>
      <c r="E23" s="112">
        <v>0</v>
      </c>
      <c r="F23" s="112">
        <v>0</v>
      </c>
      <c r="G23" s="112">
        <v>1277</v>
      </c>
    </row>
    <row r="24" spans="1:7" x14ac:dyDescent="0.25">
      <c r="A24" s="22" t="s">
        <v>265</v>
      </c>
      <c r="B24" s="114">
        <v>346279</v>
      </c>
      <c r="C24" s="114">
        <v>146103</v>
      </c>
      <c r="D24" s="114">
        <v>74628</v>
      </c>
      <c r="E24" s="114">
        <v>56049</v>
      </c>
      <c r="F24" s="114">
        <v>59562</v>
      </c>
      <c r="G24" s="114">
        <v>9937</v>
      </c>
    </row>
    <row r="25" spans="1:7" x14ac:dyDescent="0.25">
      <c r="A25" s="279" t="s">
        <v>267</v>
      </c>
      <c r="B25" s="280"/>
      <c r="C25" s="280"/>
      <c r="D25" s="280"/>
      <c r="E25" s="280"/>
      <c r="F25" s="280"/>
      <c r="G25" s="280"/>
    </row>
    <row r="26" spans="1:7" x14ac:dyDescent="0.25">
      <c r="A26" s="2" t="s">
        <v>11</v>
      </c>
      <c r="B26" s="113">
        <v>14852929.050000001</v>
      </c>
      <c r="C26" s="113">
        <v>3841710.87</v>
      </c>
      <c r="D26" s="113">
        <v>2933089.01</v>
      </c>
      <c r="E26" s="113">
        <v>2869243.21</v>
      </c>
      <c r="F26" s="113">
        <v>5068735.01</v>
      </c>
      <c r="G26" s="113">
        <v>140150.95000000001</v>
      </c>
    </row>
    <row r="27" spans="1:7" x14ac:dyDescent="0.25">
      <c r="A27" s="2" t="s">
        <v>12</v>
      </c>
      <c r="B27" s="113">
        <v>56730787.170000002</v>
      </c>
      <c r="C27" s="113">
        <v>54590932.350000001</v>
      </c>
      <c r="D27" s="113">
        <v>337737.62</v>
      </c>
      <c r="E27" s="113">
        <v>7424.78</v>
      </c>
      <c r="F27" s="113">
        <v>1200</v>
      </c>
      <c r="G27" s="113">
        <v>1793492.42</v>
      </c>
    </row>
    <row r="28" spans="1:7" x14ac:dyDescent="0.25">
      <c r="A28" s="2" t="s">
        <v>13</v>
      </c>
      <c r="B28" s="113">
        <v>30576616.609999999</v>
      </c>
      <c r="C28" s="113">
        <v>9450441.0500000007</v>
      </c>
      <c r="D28" s="113">
        <v>10414815.869999999</v>
      </c>
      <c r="E28" s="113">
        <v>6508685.4100000001</v>
      </c>
      <c r="F28" s="113">
        <v>3718947.33</v>
      </c>
      <c r="G28" s="113">
        <v>483726.95</v>
      </c>
    </row>
    <row r="29" spans="1:7" x14ac:dyDescent="0.25">
      <c r="A29" s="2" t="s">
        <v>14</v>
      </c>
      <c r="B29" s="113">
        <v>104819783.17</v>
      </c>
      <c r="C29" s="113">
        <v>26250519.350000001</v>
      </c>
      <c r="D29" s="113">
        <v>32808995.109999999</v>
      </c>
      <c r="E29" s="113">
        <v>22444483.469999999</v>
      </c>
      <c r="F29" s="113">
        <v>20815567.82</v>
      </c>
      <c r="G29" s="113">
        <v>2500217.42</v>
      </c>
    </row>
    <row r="30" spans="1:7" x14ac:dyDescent="0.25">
      <c r="A30" s="2" t="s">
        <v>15</v>
      </c>
      <c r="B30" s="113">
        <v>4786289.51</v>
      </c>
      <c r="C30" s="113">
        <v>4612254.3099999996</v>
      </c>
      <c r="D30" s="113">
        <v>8125.7</v>
      </c>
      <c r="E30" s="113">
        <v>0</v>
      </c>
      <c r="F30" s="113">
        <v>0</v>
      </c>
      <c r="G30" s="113">
        <v>165909.5</v>
      </c>
    </row>
    <row r="31" spans="1:7" x14ac:dyDescent="0.25">
      <c r="A31" s="2" t="s">
        <v>16</v>
      </c>
      <c r="B31" s="113">
        <v>512436.38</v>
      </c>
      <c r="C31" s="113">
        <v>62016.63</v>
      </c>
      <c r="D31" s="113">
        <v>1435.33</v>
      </c>
      <c r="E31" s="113">
        <v>0</v>
      </c>
      <c r="F31" s="113">
        <v>0</v>
      </c>
      <c r="G31" s="113">
        <v>448984.42</v>
      </c>
    </row>
    <row r="32" spans="1:7" x14ac:dyDescent="0.25">
      <c r="A32" s="22" t="s">
        <v>265</v>
      </c>
      <c r="B32" s="115">
        <v>212278841.88999999</v>
      </c>
      <c r="C32" s="115">
        <v>98807874.560000002</v>
      </c>
      <c r="D32" s="115">
        <v>46504198.640000001</v>
      </c>
      <c r="E32" s="115">
        <v>31829836.870000001</v>
      </c>
      <c r="F32" s="115">
        <v>29604450.16</v>
      </c>
      <c r="G32" s="115">
        <v>5532481.6600000001</v>
      </c>
    </row>
    <row r="34" spans="1:3" x14ac:dyDescent="0.25">
      <c r="A34" s="261" t="str">
        <f>HYPERLINK("#'Vysvetlivky'!A2", "Vysvetlivky ku kategóriám veľkosti podniku")</f>
        <v>Vysvetlivky ku kategóriám veľkosti podniku</v>
      </c>
      <c r="B34" s="262"/>
      <c r="C34" s="262"/>
    </row>
    <row r="35" spans="1:3" x14ac:dyDescent="0.25">
      <c r="A35" s="261" t="str">
        <f>HYPERLINK("#'Obsah'!A1", "Späť na obsah dátovej prílohy")</f>
        <v>Späť na obsah dátovej prílohy</v>
      </c>
      <c r="B35" s="262"/>
    </row>
  </sheetData>
  <mergeCells count="11">
    <mergeCell ref="A2:G2"/>
    <mergeCell ref="A3:G3"/>
    <mergeCell ref="A5:G5"/>
    <mergeCell ref="A7:A8"/>
    <mergeCell ref="B7:B8"/>
    <mergeCell ref="C7:G7"/>
    <mergeCell ref="A9:G9"/>
    <mergeCell ref="A17:G17"/>
    <mergeCell ref="A25:G25"/>
    <mergeCell ref="A34:C34"/>
    <mergeCell ref="A35:B35"/>
  </mergeCells>
  <pageMargins left="0.7" right="0.7" top="0.75" bottom="0.75" header="0.3" footer="0.3"/>
  <pageSetup paperSize="9" orientation="portrait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199218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59" t="s">
        <v>279</v>
      </c>
      <c r="B2" s="259"/>
      <c r="C2" s="259"/>
      <c r="D2" s="259"/>
      <c r="E2" s="259"/>
      <c r="F2" s="259"/>
      <c r="G2" s="259"/>
    </row>
    <row r="3" spans="1:7" x14ac:dyDescent="0.25">
      <c r="A3" s="281" t="s">
        <v>256</v>
      </c>
      <c r="B3" s="281"/>
      <c r="C3" s="281"/>
      <c r="D3" s="281"/>
      <c r="E3" s="281"/>
      <c r="F3" s="281"/>
      <c r="G3" s="281"/>
    </row>
    <row r="5" spans="1:7" ht="24.95" customHeight="1" x14ac:dyDescent="0.25">
      <c r="A5" s="260" t="s">
        <v>2</v>
      </c>
      <c r="B5" s="260"/>
      <c r="C5" s="260"/>
      <c r="D5" s="260"/>
      <c r="E5" s="260"/>
      <c r="F5" s="260"/>
      <c r="G5" s="260"/>
    </row>
    <row r="7" spans="1:7" x14ac:dyDescent="0.25">
      <c r="A7" s="273" t="s">
        <v>4</v>
      </c>
      <c r="B7" s="273" t="s">
        <v>257</v>
      </c>
      <c r="C7" s="267" t="s">
        <v>258</v>
      </c>
      <c r="D7" s="267"/>
      <c r="E7" s="267"/>
      <c r="F7" s="267"/>
      <c r="G7" s="267"/>
    </row>
    <row r="8" spans="1:7" x14ac:dyDescent="0.25">
      <c r="A8" s="273"/>
      <c r="B8" s="273"/>
      <c r="C8" s="1" t="s">
        <v>259</v>
      </c>
      <c r="D8" s="1" t="s">
        <v>260</v>
      </c>
      <c r="E8" s="1" t="s">
        <v>261</v>
      </c>
      <c r="F8" s="1" t="s">
        <v>262</v>
      </c>
      <c r="G8" s="1" t="s">
        <v>263</v>
      </c>
    </row>
    <row r="9" spans="1:7" x14ac:dyDescent="0.25">
      <c r="A9" s="279" t="s">
        <v>264</v>
      </c>
      <c r="B9" s="280"/>
      <c r="C9" s="280"/>
      <c r="D9" s="280"/>
      <c r="E9" s="280"/>
      <c r="F9" s="280"/>
      <c r="G9" s="280"/>
    </row>
    <row r="10" spans="1:7" x14ac:dyDescent="0.25">
      <c r="A10" s="2" t="s">
        <v>11</v>
      </c>
      <c r="B10" s="116">
        <v>3193</v>
      </c>
      <c r="C10" s="116">
        <v>2507</v>
      </c>
      <c r="D10" s="116">
        <v>495</v>
      </c>
      <c r="E10" s="116">
        <v>84</v>
      </c>
      <c r="F10" s="116">
        <v>29</v>
      </c>
      <c r="G10" s="116">
        <v>78</v>
      </c>
    </row>
    <row r="11" spans="1:7" x14ac:dyDescent="0.25">
      <c r="A11" s="2" t="s">
        <v>12</v>
      </c>
      <c r="B11" s="116">
        <v>69489</v>
      </c>
      <c r="C11" s="116">
        <v>66912</v>
      </c>
      <c r="D11" s="116">
        <v>405</v>
      </c>
      <c r="E11" s="116">
        <v>10</v>
      </c>
      <c r="F11" s="116">
        <v>2</v>
      </c>
      <c r="G11" s="116">
        <v>2160</v>
      </c>
    </row>
    <row r="12" spans="1:7" x14ac:dyDescent="0.25">
      <c r="A12" s="2" t="s">
        <v>13</v>
      </c>
      <c r="B12" s="116">
        <v>8436</v>
      </c>
      <c r="C12" s="116">
        <v>6158</v>
      </c>
      <c r="D12" s="116">
        <v>1695</v>
      </c>
      <c r="E12" s="116">
        <v>275</v>
      </c>
      <c r="F12" s="116">
        <v>118</v>
      </c>
      <c r="G12" s="116">
        <v>190</v>
      </c>
    </row>
    <row r="13" spans="1:7" x14ac:dyDescent="0.25">
      <c r="A13" s="2" t="s">
        <v>14</v>
      </c>
      <c r="B13" s="116">
        <v>20391</v>
      </c>
      <c r="C13" s="116">
        <v>15346</v>
      </c>
      <c r="D13" s="116">
        <v>3937</v>
      </c>
      <c r="E13" s="116">
        <v>482</v>
      </c>
      <c r="F13" s="116">
        <v>125</v>
      </c>
      <c r="G13" s="116">
        <v>501</v>
      </c>
    </row>
    <row r="14" spans="1:7" x14ac:dyDescent="0.25">
      <c r="A14" s="2" t="s">
        <v>15</v>
      </c>
      <c r="B14" s="116">
        <v>12510</v>
      </c>
      <c r="C14" s="116">
        <v>12073</v>
      </c>
      <c r="D14" s="116">
        <v>19</v>
      </c>
      <c r="E14" s="116">
        <v>0</v>
      </c>
      <c r="F14" s="116">
        <v>0</v>
      </c>
      <c r="G14" s="116">
        <v>418</v>
      </c>
    </row>
    <row r="15" spans="1:7" x14ac:dyDescent="0.25">
      <c r="A15" s="2" t="s">
        <v>16</v>
      </c>
      <c r="B15" s="116">
        <v>1443</v>
      </c>
      <c r="C15" s="116">
        <v>175</v>
      </c>
      <c r="D15" s="116">
        <v>4</v>
      </c>
      <c r="E15" s="116">
        <v>0</v>
      </c>
      <c r="F15" s="116">
        <v>0</v>
      </c>
      <c r="G15" s="116">
        <v>1264</v>
      </c>
    </row>
    <row r="16" spans="1:7" x14ac:dyDescent="0.25">
      <c r="A16" s="22" t="s">
        <v>265</v>
      </c>
      <c r="B16" s="118">
        <v>115462</v>
      </c>
      <c r="C16" s="118">
        <v>103171</v>
      </c>
      <c r="D16" s="118">
        <v>6555</v>
      </c>
      <c r="E16" s="118">
        <v>851</v>
      </c>
      <c r="F16" s="118">
        <v>274</v>
      </c>
      <c r="G16" s="118">
        <v>4611</v>
      </c>
    </row>
    <row r="17" spans="1:7" x14ac:dyDescent="0.25">
      <c r="A17" s="279" t="s">
        <v>266</v>
      </c>
      <c r="B17" s="280"/>
      <c r="C17" s="280"/>
      <c r="D17" s="280"/>
      <c r="E17" s="280"/>
      <c r="F17" s="280"/>
      <c r="G17" s="280"/>
    </row>
    <row r="18" spans="1:7" x14ac:dyDescent="0.25">
      <c r="A18" s="2" t="s">
        <v>11</v>
      </c>
      <c r="B18" s="116">
        <v>20533</v>
      </c>
      <c r="C18" s="116">
        <v>5887</v>
      </c>
      <c r="D18" s="116">
        <v>3834</v>
      </c>
      <c r="E18" s="116">
        <v>3594</v>
      </c>
      <c r="F18" s="116">
        <v>7018</v>
      </c>
      <c r="G18" s="116">
        <v>200</v>
      </c>
    </row>
    <row r="19" spans="1:7" x14ac:dyDescent="0.25">
      <c r="A19" s="2" t="s">
        <v>12</v>
      </c>
      <c r="B19" s="116">
        <v>69392</v>
      </c>
      <c r="C19" s="116">
        <v>66816</v>
      </c>
      <c r="D19" s="116">
        <v>404</v>
      </c>
      <c r="E19" s="116">
        <v>10</v>
      </c>
      <c r="F19" s="116">
        <v>2</v>
      </c>
      <c r="G19" s="116">
        <v>2160</v>
      </c>
    </row>
    <row r="20" spans="1:7" x14ac:dyDescent="0.25">
      <c r="A20" s="2" t="s">
        <v>13</v>
      </c>
      <c r="B20" s="116">
        <v>58860</v>
      </c>
      <c r="C20" s="116">
        <v>14540</v>
      </c>
      <c r="D20" s="116">
        <v>15388</v>
      </c>
      <c r="E20" s="116">
        <v>10019</v>
      </c>
      <c r="F20" s="116">
        <v>17434</v>
      </c>
      <c r="G20" s="116">
        <v>1479</v>
      </c>
    </row>
    <row r="21" spans="1:7" x14ac:dyDescent="0.25">
      <c r="A21" s="2" t="s">
        <v>14</v>
      </c>
      <c r="B21" s="116">
        <v>154870</v>
      </c>
      <c r="C21" s="116">
        <v>38882</v>
      </c>
      <c r="D21" s="116">
        <v>44964</v>
      </c>
      <c r="E21" s="116">
        <v>30677</v>
      </c>
      <c r="F21" s="116">
        <v>37272</v>
      </c>
      <c r="G21" s="116">
        <v>3075</v>
      </c>
    </row>
    <row r="22" spans="1:7" x14ac:dyDescent="0.25">
      <c r="A22" s="2" t="s">
        <v>15</v>
      </c>
      <c r="B22" s="116">
        <v>12502</v>
      </c>
      <c r="C22" s="116">
        <v>12065</v>
      </c>
      <c r="D22" s="116">
        <v>19</v>
      </c>
      <c r="E22" s="116">
        <v>0</v>
      </c>
      <c r="F22" s="116">
        <v>0</v>
      </c>
      <c r="G22" s="116">
        <v>418</v>
      </c>
    </row>
    <row r="23" spans="1:7" x14ac:dyDescent="0.25">
      <c r="A23" s="2" t="s">
        <v>16</v>
      </c>
      <c r="B23" s="116">
        <v>1442</v>
      </c>
      <c r="C23" s="116">
        <v>175</v>
      </c>
      <c r="D23" s="116">
        <v>4</v>
      </c>
      <c r="E23" s="116">
        <v>0</v>
      </c>
      <c r="F23" s="116">
        <v>0</v>
      </c>
      <c r="G23" s="116">
        <v>1263</v>
      </c>
    </row>
    <row r="24" spans="1:7" x14ac:dyDescent="0.25">
      <c r="A24" s="22" t="s">
        <v>265</v>
      </c>
      <c r="B24" s="118">
        <v>317599</v>
      </c>
      <c r="C24" s="118">
        <v>138365</v>
      </c>
      <c r="D24" s="118">
        <v>64613</v>
      </c>
      <c r="E24" s="118">
        <v>44300</v>
      </c>
      <c r="F24" s="118">
        <v>61726</v>
      </c>
      <c r="G24" s="118">
        <v>8595</v>
      </c>
    </row>
    <row r="25" spans="1:7" x14ac:dyDescent="0.25">
      <c r="A25" s="279" t="s">
        <v>267</v>
      </c>
      <c r="B25" s="280"/>
      <c r="C25" s="280"/>
      <c r="D25" s="280"/>
      <c r="E25" s="280"/>
      <c r="F25" s="280"/>
      <c r="G25" s="280"/>
    </row>
    <row r="26" spans="1:7" x14ac:dyDescent="0.25">
      <c r="A26" s="2" t="s">
        <v>11</v>
      </c>
      <c r="B26" s="117">
        <v>16408169.77</v>
      </c>
      <c r="C26" s="117">
        <v>4350966.78</v>
      </c>
      <c r="D26" s="117">
        <v>3223048.32</v>
      </c>
      <c r="E26" s="117">
        <v>3054756.73</v>
      </c>
      <c r="F26" s="117">
        <v>5625115</v>
      </c>
      <c r="G26" s="117">
        <v>154282.94</v>
      </c>
    </row>
    <row r="27" spans="1:7" x14ac:dyDescent="0.25">
      <c r="A27" s="2" t="s">
        <v>12</v>
      </c>
      <c r="B27" s="117">
        <v>55688852.780000001</v>
      </c>
      <c r="C27" s="117">
        <v>53654769.780000001</v>
      </c>
      <c r="D27" s="117">
        <v>302403.06</v>
      </c>
      <c r="E27" s="117">
        <v>6974.78</v>
      </c>
      <c r="F27" s="117">
        <v>1200</v>
      </c>
      <c r="G27" s="117">
        <v>1723505.16</v>
      </c>
    </row>
    <row r="28" spans="1:7" x14ac:dyDescent="0.25">
      <c r="A28" s="2" t="s">
        <v>13</v>
      </c>
      <c r="B28" s="117">
        <v>35396524.780000001</v>
      </c>
      <c r="C28" s="117">
        <v>10936001.119999999</v>
      </c>
      <c r="D28" s="117">
        <v>11800838.91</v>
      </c>
      <c r="E28" s="117">
        <v>7006525.6100000003</v>
      </c>
      <c r="F28" s="117">
        <v>4889567.71</v>
      </c>
      <c r="G28" s="117">
        <v>763591.43</v>
      </c>
    </row>
    <row r="29" spans="1:7" x14ac:dyDescent="0.25">
      <c r="A29" s="2" t="s">
        <v>14</v>
      </c>
      <c r="B29" s="117">
        <v>86988510.540000007</v>
      </c>
      <c r="C29" s="117">
        <v>22988836.100000001</v>
      </c>
      <c r="D29" s="117">
        <v>26783647.5</v>
      </c>
      <c r="E29" s="117">
        <v>16603121.26</v>
      </c>
      <c r="F29" s="117">
        <v>18762153.02</v>
      </c>
      <c r="G29" s="117">
        <v>1850752.66</v>
      </c>
    </row>
    <row r="30" spans="1:7" x14ac:dyDescent="0.25">
      <c r="A30" s="2" t="s">
        <v>15</v>
      </c>
      <c r="B30" s="117">
        <v>4397096.16</v>
      </c>
      <c r="C30" s="117">
        <v>4243541.67</v>
      </c>
      <c r="D30" s="117">
        <v>6531.7</v>
      </c>
      <c r="E30" s="117">
        <v>0</v>
      </c>
      <c r="F30" s="117">
        <v>0</v>
      </c>
      <c r="G30" s="117">
        <v>147022.79</v>
      </c>
    </row>
    <row r="31" spans="1:7" x14ac:dyDescent="0.25">
      <c r="A31" s="2" t="s">
        <v>16</v>
      </c>
      <c r="B31" s="117">
        <v>505966.24</v>
      </c>
      <c r="C31" s="117">
        <v>61468.58</v>
      </c>
      <c r="D31" s="117">
        <v>1440</v>
      </c>
      <c r="E31" s="117">
        <v>0</v>
      </c>
      <c r="F31" s="117">
        <v>0</v>
      </c>
      <c r="G31" s="117">
        <v>443057.66</v>
      </c>
    </row>
    <row r="32" spans="1:7" x14ac:dyDescent="0.25">
      <c r="A32" s="22" t="s">
        <v>265</v>
      </c>
      <c r="B32" s="119">
        <v>199385120.27000001</v>
      </c>
      <c r="C32" s="119">
        <v>96235584.030000001</v>
      </c>
      <c r="D32" s="119">
        <v>42117909.490000002</v>
      </c>
      <c r="E32" s="119">
        <v>26671378.379999999</v>
      </c>
      <c r="F32" s="119">
        <v>29278035.73</v>
      </c>
      <c r="G32" s="119">
        <v>5082212.6399999997</v>
      </c>
    </row>
    <row r="34" spans="1:3" x14ac:dyDescent="0.25">
      <c r="A34" s="261" t="str">
        <f>HYPERLINK("#'Vysvetlivky'!A2", "Vysvetlivky ku kategóriám veľkosti podniku")</f>
        <v>Vysvetlivky ku kategóriám veľkosti podniku</v>
      </c>
      <c r="B34" s="262"/>
      <c r="C34" s="262"/>
    </row>
    <row r="35" spans="1:3" x14ac:dyDescent="0.25">
      <c r="A35" s="261" t="str">
        <f>HYPERLINK("#'Obsah'!A1", "Späť na obsah dátovej prílohy")</f>
        <v>Späť na obsah dátovej prílohy</v>
      </c>
      <c r="B35" s="262"/>
    </row>
  </sheetData>
  <mergeCells count="11">
    <mergeCell ref="A2:G2"/>
    <mergeCell ref="A3:G3"/>
    <mergeCell ref="A5:G5"/>
    <mergeCell ref="A7:A8"/>
    <mergeCell ref="B7:B8"/>
    <mergeCell ref="C7:G7"/>
    <mergeCell ref="A9:G9"/>
    <mergeCell ref="A17:G17"/>
    <mergeCell ref="A25:G25"/>
    <mergeCell ref="A34:C34"/>
    <mergeCell ref="A35:B35"/>
  </mergeCells>
  <pageMargins left="0.7" right="0.7" top="0.75" bottom="0.75" header="0.3" footer="0.3"/>
  <pageSetup paperSize="9" orientation="portrait" horizontalDpi="300" verticalDpi="30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199218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59" t="s">
        <v>280</v>
      </c>
      <c r="B2" s="259"/>
      <c r="C2" s="259"/>
      <c r="D2" s="259"/>
      <c r="E2" s="259"/>
      <c r="F2" s="259"/>
      <c r="G2" s="259"/>
    </row>
    <row r="3" spans="1:7" x14ac:dyDescent="0.25">
      <c r="A3" s="281" t="s">
        <v>256</v>
      </c>
      <c r="B3" s="281"/>
      <c r="C3" s="281"/>
      <c r="D3" s="281"/>
      <c r="E3" s="281"/>
      <c r="F3" s="281"/>
      <c r="G3" s="281"/>
    </row>
    <row r="5" spans="1:7" ht="24.95" customHeight="1" x14ac:dyDescent="0.25">
      <c r="A5" s="260" t="s">
        <v>2</v>
      </c>
      <c r="B5" s="260"/>
      <c r="C5" s="260"/>
      <c r="D5" s="260"/>
      <c r="E5" s="260"/>
      <c r="F5" s="260"/>
      <c r="G5" s="260"/>
    </row>
    <row r="7" spans="1:7" x14ac:dyDescent="0.25">
      <c r="A7" s="273" t="s">
        <v>4</v>
      </c>
      <c r="B7" s="273" t="s">
        <v>257</v>
      </c>
      <c r="C7" s="267" t="s">
        <v>258</v>
      </c>
      <c r="D7" s="267"/>
      <c r="E7" s="267"/>
      <c r="F7" s="267"/>
      <c r="G7" s="267"/>
    </row>
    <row r="8" spans="1:7" x14ac:dyDescent="0.25">
      <c r="A8" s="273"/>
      <c r="B8" s="273"/>
      <c r="C8" s="1" t="s">
        <v>259</v>
      </c>
      <c r="D8" s="1" t="s">
        <v>260</v>
      </c>
      <c r="E8" s="1" t="s">
        <v>261</v>
      </c>
      <c r="F8" s="1" t="s">
        <v>262</v>
      </c>
      <c r="G8" s="1" t="s">
        <v>263</v>
      </c>
    </row>
    <row r="9" spans="1:7" x14ac:dyDescent="0.25">
      <c r="A9" s="279" t="s">
        <v>264</v>
      </c>
      <c r="B9" s="280"/>
      <c r="C9" s="280"/>
      <c r="D9" s="280"/>
      <c r="E9" s="280"/>
      <c r="F9" s="280"/>
      <c r="G9" s="280"/>
    </row>
    <row r="10" spans="1:7" x14ac:dyDescent="0.25">
      <c r="A10" s="2" t="s">
        <v>11</v>
      </c>
      <c r="B10" s="120">
        <v>2469</v>
      </c>
      <c r="C10" s="120">
        <v>1941</v>
      </c>
      <c r="D10" s="120">
        <v>377</v>
      </c>
      <c r="E10" s="120">
        <v>58</v>
      </c>
      <c r="F10" s="120">
        <v>23</v>
      </c>
      <c r="G10" s="120">
        <v>70</v>
      </c>
    </row>
    <row r="11" spans="1:7" x14ac:dyDescent="0.25">
      <c r="A11" s="2" t="s">
        <v>12</v>
      </c>
      <c r="B11" s="120">
        <v>66859</v>
      </c>
      <c r="C11" s="120">
        <v>64409</v>
      </c>
      <c r="D11" s="120">
        <v>379</v>
      </c>
      <c r="E11" s="120">
        <v>9</v>
      </c>
      <c r="F11" s="120">
        <v>2</v>
      </c>
      <c r="G11" s="120">
        <v>2060</v>
      </c>
    </row>
    <row r="12" spans="1:7" x14ac:dyDescent="0.25">
      <c r="A12" s="2" t="s">
        <v>13</v>
      </c>
      <c r="B12" s="120">
        <v>7637</v>
      </c>
      <c r="C12" s="120">
        <v>5540</v>
      </c>
      <c r="D12" s="120">
        <v>1539</v>
      </c>
      <c r="E12" s="120">
        <v>260</v>
      </c>
      <c r="F12" s="120">
        <v>140</v>
      </c>
      <c r="G12" s="120">
        <v>158</v>
      </c>
    </row>
    <row r="13" spans="1:7" x14ac:dyDescent="0.25">
      <c r="A13" s="2" t="s">
        <v>14</v>
      </c>
      <c r="B13" s="120">
        <v>20241</v>
      </c>
      <c r="C13" s="120">
        <v>15121</v>
      </c>
      <c r="D13" s="120">
        <v>3986</v>
      </c>
      <c r="E13" s="120">
        <v>541</v>
      </c>
      <c r="F13" s="120">
        <v>121</v>
      </c>
      <c r="G13" s="120">
        <v>472</v>
      </c>
    </row>
    <row r="14" spans="1:7" x14ac:dyDescent="0.25">
      <c r="A14" s="2" t="s">
        <v>15</v>
      </c>
      <c r="B14" s="120">
        <v>10728</v>
      </c>
      <c r="C14" s="120">
        <v>10365</v>
      </c>
      <c r="D14" s="120">
        <v>15</v>
      </c>
      <c r="E14" s="120">
        <v>0</v>
      </c>
      <c r="F14" s="120">
        <v>0</v>
      </c>
      <c r="G14" s="120">
        <v>348</v>
      </c>
    </row>
    <row r="15" spans="1:7" x14ac:dyDescent="0.25">
      <c r="A15" s="2" t="s">
        <v>16</v>
      </c>
      <c r="B15" s="120">
        <v>1336</v>
      </c>
      <c r="C15" s="120">
        <v>148</v>
      </c>
      <c r="D15" s="120">
        <v>3</v>
      </c>
      <c r="E15" s="120">
        <v>0</v>
      </c>
      <c r="F15" s="120">
        <v>0</v>
      </c>
      <c r="G15" s="120">
        <v>1185</v>
      </c>
    </row>
    <row r="16" spans="1:7" x14ac:dyDescent="0.25">
      <c r="A16" s="22" t="s">
        <v>265</v>
      </c>
      <c r="B16" s="122">
        <v>109270</v>
      </c>
      <c r="C16" s="122">
        <v>97524</v>
      </c>
      <c r="D16" s="122">
        <v>6299</v>
      </c>
      <c r="E16" s="122">
        <v>868</v>
      </c>
      <c r="F16" s="122">
        <v>286</v>
      </c>
      <c r="G16" s="122">
        <v>4293</v>
      </c>
    </row>
    <row r="17" spans="1:7" x14ac:dyDescent="0.25">
      <c r="A17" s="279" t="s">
        <v>266</v>
      </c>
      <c r="B17" s="280"/>
      <c r="C17" s="280"/>
      <c r="D17" s="280"/>
      <c r="E17" s="280"/>
      <c r="F17" s="280"/>
      <c r="G17" s="280"/>
    </row>
    <row r="18" spans="1:7" x14ac:dyDescent="0.25">
      <c r="A18" s="2" t="s">
        <v>11</v>
      </c>
      <c r="B18" s="120">
        <v>15586</v>
      </c>
      <c r="C18" s="120">
        <v>4551</v>
      </c>
      <c r="D18" s="120">
        <v>2870</v>
      </c>
      <c r="E18" s="120">
        <v>1995</v>
      </c>
      <c r="F18" s="120">
        <v>6000</v>
      </c>
      <c r="G18" s="120">
        <v>170</v>
      </c>
    </row>
    <row r="19" spans="1:7" x14ac:dyDescent="0.25">
      <c r="A19" s="2" t="s">
        <v>12</v>
      </c>
      <c r="B19" s="120">
        <v>66777</v>
      </c>
      <c r="C19" s="120">
        <v>64331</v>
      </c>
      <c r="D19" s="120">
        <v>377</v>
      </c>
      <c r="E19" s="120">
        <v>9</v>
      </c>
      <c r="F19" s="120">
        <v>2</v>
      </c>
      <c r="G19" s="120">
        <v>2058</v>
      </c>
    </row>
    <row r="20" spans="1:7" x14ac:dyDescent="0.25">
      <c r="A20" s="2" t="s">
        <v>13</v>
      </c>
      <c r="B20" s="120">
        <v>64059</v>
      </c>
      <c r="C20" s="120">
        <v>12904</v>
      </c>
      <c r="D20" s="120">
        <v>13683</v>
      </c>
      <c r="E20" s="120">
        <v>9933</v>
      </c>
      <c r="F20" s="120">
        <v>26204</v>
      </c>
      <c r="G20" s="120">
        <v>1335</v>
      </c>
    </row>
    <row r="21" spans="1:7" x14ac:dyDescent="0.25">
      <c r="A21" s="2" t="s">
        <v>14</v>
      </c>
      <c r="B21" s="120">
        <v>156927</v>
      </c>
      <c r="C21" s="120">
        <v>38670</v>
      </c>
      <c r="D21" s="120">
        <v>46932</v>
      </c>
      <c r="E21" s="120">
        <v>36811</v>
      </c>
      <c r="F21" s="120">
        <v>31359</v>
      </c>
      <c r="G21" s="120">
        <v>3155</v>
      </c>
    </row>
    <row r="22" spans="1:7" x14ac:dyDescent="0.25">
      <c r="A22" s="2" t="s">
        <v>15</v>
      </c>
      <c r="B22" s="120">
        <v>10726</v>
      </c>
      <c r="C22" s="120">
        <v>10363</v>
      </c>
      <c r="D22" s="120">
        <v>15</v>
      </c>
      <c r="E22" s="120">
        <v>0</v>
      </c>
      <c r="F22" s="120">
        <v>0</v>
      </c>
      <c r="G22" s="120">
        <v>348</v>
      </c>
    </row>
    <row r="23" spans="1:7" x14ac:dyDescent="0.25">
      <c r="A23" s="2" t="s">
        <v>16</v>
      </c>
      <c r="B23" s="120">
        <v>1336</v>
      </c>
      <c r="C23" s="120">
        <v>148</v>
      </c>
      <c r="D23" s="120">
        <v>3</v>
      </c>
      <c r="E23" s="120">
        <v>0</v>
      </c>
      <c r="F23" s="120">
        <v>0</v>
      </c>
      <c r="G23" s="120">
        <v>1185</v>
      </c>
    </row>
    <row r="24" spans="1:7" x14ac:dyDescent="0.25">
      <c r="A24" s="22" t="s">
        <v>265</v>
      </c>
      <c r="B24" s="122">
        <v>315411</v>
      </c>
      <c r="C24" s="122">
        <v>130967</v>
      </c>
      <c r="D24" s="122">
        <v>63880</v>
      </c>
      <c r="E24" s="122">
        <v>48748</v>
      </c>
      <c r="F24" s="122">
        <v>63565</v>
      </c>
      <c r="G24" s="122">
        <v>8251</v>
      </c>
    </row>
    <row r="25" spans="1:7" x14ac:dyDescent="0.25">
      <c r="A25" s="279" t="s">
        <v>267</v>
      </c>
      <c r="B25" s="280"/>
      <c r="C25" s="280"/>
      <c r="D25" s="280"/>
      <c r="E25" s="280"/>
      <c r="F25" s="280"/>
      <c r="G25" s="280"/>
    </row>
    <row r="26" spans="1:7" x14ac:dyDescent="0.25">
      <c r="A26" s="2" t="s">
        <v>11</v>
      </c>
      <c r="B26" s="121">
        <v>7027808.9199999999</v>
      </c>
      <c r="C26" s="121">
        <v>2414176.9</v>
      </c>
      <c r="D26" s="121">
        <v>1717381.25</v>
      </c>
      <c r="E26" s="121">
        <v>981038.4</v>
      </c>
      <c r="F26" s="121">
        <v>1826713.19</v>
      </c>
      <c r="G26" s="121">
        <v>88499.18</v>
      </c>
    </row>
    <row r="27" spans="1:7" x14ac:dyDescent="0.25">
      <c r="A27" s="2" t="s">
        <v>12</v>
      </c>
      <c r="B27" s="121">
        <v>52488927.950000003</v>
      </c>
      <c r="C27" s="121">
        <v>50607114.719999999</v>
      </c>
      <c r="D27" s="121">
        <v>271073.28999999998</v>
      </c>
      <c r="E27" s="121">
        <v>5940</v>
      </c>
      <c r="F27" s="121">
        <v>1110</v>
      </c>
      <c r="G27" s="121">
        <v>1603689.94</v>
      </c>
    </row>
    <row r="28" spans="1:7" x14ac:dyDescent="0.25">
      <c r="A28" s="2" t="s">
        <v>13</v>
      </c>
      <c r="B28" s="121">
        <v>28713107.82</v>
      </c>
      <c r="C28" s="121">
        <v>8293745.96</v>
      </c>
      <c r="D28" s="121">
        <v>9018076.5600000005</v>
      </c>
      <c r="E28" s="121">
        <v>5107123.3</v>
      </c>
      <c r="F28" s="121">
        <v>5637009.6500000004</v>
      </c>
      <c r="G28" s="121">
        <v>657152.35</v>
      </c>
    </row>
    <row r="29" spans="1:7" x14ac:dyDescent="0.25">
      <c r="A29" s="2" t="s">
        <v>14</v>
      </c>
      <c r="B29" s="121">
        <v>87855606.799999997</v>
      </c>
      <c r="C29" s="121">
        <v>22835597.539999999</v>
      </c>
      <c r="D29" s="121">
        <v>27607111.210000001</v>
      </c>
      <c r="E29" s="121">
        <v>19663512.52</v>
      </c>
      <c r="F29" s="121">
        <v>15939926.35</v>
      </c>
      <c r="G29" s="121">
        <v>1809459.18</v>
      </c>
    </row>
    <row r="30" spans="1:7" x14ac:dyDescent="0.25">
      <c r="A30" s="2" t="s">
        <v>15</v>
      </c>
      <c r="B30" s="121">
        <v>3753826.02</v>
      </c>
      <c r="C30" s="121">
        <v>3626919.1</v>
      </c>
      <c r="D30" s="121">
        <v>5001.5</v>
      </c>
      <c r="E30" s="121">
        <v>0</v>
      </c>
      <c r="F30" s="121">
        <v>0</v>
      </c>
      <c r="G30" s="121">
        <v>121905.42</v>
      </c>
    </row>
    <row r="31" spans="1:7" x14ac:dyDescent="0.25">
      <c r="A31" s="2" t="s">
        <v>16</v>
      </c>
      <c r="B31" s="121">
        <v>467932.25</v>
      </c>
      <c r="C31" s="121">
        <v>51785.37</v>
      </c>
      <c r="D31" s="121">
        <v>1080</v>
      </c>
      <c r="E31" s="121">
        <v>0</v>
      </c>
      <c r="F31" s="121">
        <v>0</v>
      </c>
      <c r="G31" s="121">
        <v>415066.88</v>
      </c>
    </row>
    <row r="32" spans="1:7" x14ac:dyDescent="0.25">
      <c r="A32" s="22" t="s">
        <v>265</v>
      </c>
      <c r="B32" s="123">
        <v>180307209.75999999</v>
      </c>
      <c r="C32" s="123">
        <v>87829339.590000004</v>
      </c>
      <c r="D32" s="123">
        <v>38619723.810000002</v>
      </c>
      <c r="E32" s="123">
        <v>25757614.219999999</v>
      </c>
      <c r="F32" s="123">
        <v>23404759.190000001</v>
      </c>
      <c r="G32" s="123">
        <v>4695772.95</v>
      </c>
    </row>
    <row r="34" spans="1:3" x14ac:dyDescent="0.25">
      <c r="A34" s="261" t="str">
        <f>HYPERLINK("#'Vysvetlivky'!A2", "Vysvetlivky ku kategóriám veľkosti podniku")</f>
        <v>Vysvetlivky ku kategóriám veľkosti podniku</v>
      </c>
      <c r="B34" s="262"/>
      <c r="C34" s="262"/>
    </row>
    <row r="35" spans="1:3" x14ac:dyDescent="0.25">
      <c r="A35" s="261" t="str">
        <f>HYPERLINK("#'Obsah'!A1", "Späť na obsah dátovej prílohy")</f>
        <v>Späť na obsah dátovej prílohy</v>
      </c>
      <c r="B35" s="262"/>
    </row>
  </sheetData>
  <mergeCells count="11">
    <mergeCell ref="A2:G2"/>
    <mergeCell ref="A3:G3"/>
    <mergeCell ref="A5:G5"/>
    <mergeCell ref="A7:A8"/>
    <mergeCell ref="B7:B8"/>
    <mergeCell ref="C7:G7"/>
    <mergeCell ref="A9:G9"/>
    <mergeCell ref="A17:G17"/>
    <mergeCell ref="A25:G25"/>
    <mergeCell ref="A34:C34"/>
    <mergeCell ref="A35:B35"/>
  </mergeCells>
  <pageMargins left="0.7" right="0.7" top="0.75" bottom="0.75" header="0.3" footer="0.3"/>
  <pageSetup paperSize="9" orientation="portrait" horizontalDpi="300" verticalDpi="30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199218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59" t="s">
        <v>281</v>
      </c>
      <c r="B2" s="259"/>
      <c r="C2" s="259"/>
      <c r="D2" s="259"/>
      <c r="E2" s="259"/>
      <c r="F2" s="259"/>
      <c r="G2" s="259"/>
    </row>
    <row r="3" spans="1:7" x14ac:dyDescent="0.25">
      <c r="A3" s="281" t="s">
        <v>256</v>
      </c>
      <c r="B3" s="281"/>
      <c r="C3" s="281"/>
      <c r="D3" s="281"/>
      <c r="E3" s="281"/>
      <c r="F3" s="281"/>
      <c r="G3" s="281"/>
    </row>
    <row r="5" spans="1:7" ht="24.95" customHeight="1" x14ac:dyDescent="0.25">
      <c r="A5" s="260" t="s">
        <v>2</v>
      </c>
      <c r="B5" s="260"/>
      <c r="C5" s="260"/>
      <c r="D5" s="260"/>
      <c r="E5" s="260"/>
      <c r="F5" s="260"/>
      <c r="G5" s="260"/>
    </row>
    <row r="7" spans="1:7" x14ac:dyDescent="0.25">
      <c r="A7" s="273" t="s">
        <v>4</v>
      </c>
      <c r="B7" s="273" t="s">
        <v>257</v>
      </c>
      <c r="C7" s="267" t="s">
        <v>258</v>
      </c>
      <c r="D7" s="267"/>
      <c r="E7" s="267"/>
      <c r="F7" s="267"/>
      <c r="G7" s="267"/>
    </row>
    <row r="8" spans="1:7" x14ac:dyDescent="0.25">
      <c r="A8" s="273"/>
      <c r="B8" s="273"/>
      <c r="C8" s="1" t="s">
        <v>259</v>
      </c>
      <c r="D8" s="1" t="s">
        <v>260</v>
      </c>
      <c r="E8" s="1" t="s">
        <v>261</v>
      </c>
      <c r="F8" s="1" t="s">
        <v>262</v>
      </c>
      <c r="G8" s="1" t="s">
        <v>263</v>
      </c>
    </row>
    <row r="9" spans="1:7" x14ac:dyDescent="0.25">
      <c r="A9" s="279" t="s">
        <v>264</v>
      </c>
      <c r="B9" s="280"/>
      <c r="C9" s="280"/>
      <c r="D9" s="280"/>
      <c r="E9" s="280"/>
      <c r="F9" s="280"/>
      <c r="G9" s="280"/>
    </row>
    <row r="10" spans="1:7" x14ac:dyDescent="0.25">
      <c r="A10" s="2" t="s">
        <v>11</v>
      </c>
      <c r="B10" s="124">
        <v>588</v>
      </c>
      <c r="C10" s="124">
        <v>456</v>
      </c>
      <c r="D10" s="124">
        <v>98</v>
      </c>
      <c r="E10" s="124">
        <v>13</v>
      </c>
      <c r="F10" s="124">
        <v>3</v>
      </c>
      <c r="G10" s="124">
        <v>18</v>
      </c>
    </row>
    <row r="11" spans="1:7" x14ac:dyDescent="0.25">
      <c r="A11" s="2" t="s">
        <v>12</v>
      </c>
      <c r="B11" s="124">
        <v>58170</v>
      </c>
      <c r="C11" s="124">
        <v>56110</v>
      </c>
      <c r="D11" s="124">
        <v>302</v>
      </c>
      <c r="E11" s="124">
        <v>7</v>
      </c>
      <c r="F11" s="124">
        <v>2</v>
      </c>
      <c r="G11" s="124">
        <v>1749</v>
      </c>
    </row>
    <row r="12" spans="1:7" x14ac:dyDescent="0.25">
      <c r="A12" s="2" t="s">
        <v>13</v>
      </c>
      <c r="B12" s="124">
        <v>5487</v>
      </c>
      <c r="C12" s="124">
        <v>3910</v>
      </c>
      <c r="D12" s="124">
        <v>1138</v>
      </c>
      <c r="E12" s="124">
        <v>193</v>
      </c>
      <c r="F12" s="124">
        <v>129</v>
      </c>
      <c r="G12" s="124">
        <v>117</v>
      </c>
    </row>
    <row r="13" spans="1:7" x14ac:dyDescent="0.25">
      <c r="A13" s="2" t="s">
        <v>14</v>
      </c>
      <c r="B13" s="124">
        <v>16772</v>
      </c>
      <c r="C13" s="124">
        <v>12499</v>
      </c>
      <c r="D13" s="124">
        <v>3331</v>
      </c>
      <c r="E13" s="124">
        <v>439</v>
      </c>
      <c r="F13" s="124">
        <v>110</v>
      </c>
      <c r="G13" s="124">
        <v>393</v>
      </c>
    </row>
    <row r="14" spans="1:7" x14ac:dyDescent="0.25">
      <c r="A14" s="2" t="s">
        <v>15</v>
      </c>
      <c r="B14" s="124">
        <v>8384</v>
      </c>
      <c r="C14" s="124">
        <v>8099</v>
      </c>
      <c r="D14" s="124">
        <v>16</v>
      </c>
      <c r="E14" s="124">
        <v>0</v>
      </c>
      <c r="F14" s="124">
        <v>0</v>
      </c>
      <c r="G14" s="124">
        <v>269</v>
      </c>
    </row>
    <row r="15" spans="1:7" x14ac:dyDescent="0.25">
      <c r="A15" s="2" t="s">
        <v>16</v>
      </c>
      <c r="B15" s="124">
        <v>1131</v>
      </c>
      <c r="C15" s="124">
        <v>131</v>
      </c>
      <c r="D15" s="124">
        <v>2</v>
      </c>
      <c r="E15" s="124">
        <v>0</v>
      </c>
      <c r="F15" s="124">
        <v>0</v>
      </c>
      <c r="G15" s="124">
        <v>998</v>
      </c>
    </row>
    <row r="16" spans="1:7" x14ac:dyDescent="0.25">
      <c r="A16" s="22" t="s">
        <v>265</v>
      </c>
      <c r="B16" s="126">
        <v>90532</v>
      </c>
      <c r="C16" s="126">
        <v>81205</v>
      </c>
      <c r="D16" s="126">
        <v>4887</v>
      </c>
      <c r="E16" s="126">
        <v>652</v>
      </c>
      <c r="F16" s="126">
        <v>244</v>
      </c>
      <c r="G16" s="126">
        <v>3544</v>
      </c>
    </row>
    <row r="17" spans="1:7" x14ac:dyDescent="0.25">
      <c r="A17" s="279" t="s">
        <v>266</v>
      </c>
      <c r="B17" s="280"/>
      <c r="C17" s="280"/>
      <c r="D17" s="280"/>
      <c r="E17" s="280"/>
      <c r="F17" s="280"/>
      <c r="G17" s="280"/>
    </row>
    <row r="18" spans="1:7" x14ac:dyDescent="0.25">
      <c r="A18" s="2" t="s">
        <v>11</v>
      </c>
      <c r="B18" s="124">
        <v>2123</v>
      </c>
      <c r="C18" s="124">
        <v>989</v>
      </c>
      <c r="D18" s="124">
        <v>761</v>
      </c>
      <c r="E18" s="124">
        <v>241</v>
      </c>
      <c r="F18" s="124">
        <v>98</v>
      </c>
      <c r="G18" s="124">
        <v>34</v>
      </c>
    </row>
    <row r="19" spans="1:7" x14ac:dyDescent="0.25">
      <c r="A19" s="2" t="s">
        <v>12</v>
      </c>
      <c r="B19" s="124">
        <v>58098</v>
      </c>
      <c r="C19" s="124">
        <v>56037</v>
      </c>
      <c r="D19" s="124">
        <v>304</v>
      </c>
      <c r="E19" s="124">
        <v>7</v>
      </c>
      <c r="F19" s="124">
        <v>2</v>
      </c>
      <c r="G19" s="124">
        <v>1748</v>
      </c>
    </row>
    <row r="20" spans="1:7" x14ac:dyDescent="0.25">
      <c r="A20" s="2" t="s">
        <v>13</v>
      </c>
      <c r="B20" s="124">
        <v>60858</v>
      </c>
      <c r="C20" s="124">
        <v>9055</v>
      </c>
      <c r="D20" s="124">
        <v>9976</v>
      </c>
      <c r="E20" s="124">
        <v>6869</v>
      </c>
      <c r="F20" s="124">
        <v>33814</v>
      </c>
      <c r="G20" s="124">
        <v>1144</v>
      </c>
    </row>
    <row r="21" spans="1:7" x14ac:dyDescent="0.25">
      <c r="A21" s="2" t="s">
        <v>14</v>
      </c>
      <c r="B21" s="124">
        <v>137343</v>
      </c>
      <c r="C21" s="124">
        <v>31492</v>
      </c>
      <c r="D21" s="124">
        <v>39461</v>
      </c>
      <c r="E21" s="124">
        <v>29640</v>
      </c>
      <c r="F21" s="124">
        <v>34215</v>
      </c>
      <c r="G21" s="124">
        <v>2535</v>
      </c>
    </row>
    <row r="22" spans="1:7" x14ac:dyDescent="0.25">
      <c r="A22" s="2" t="s">
        <v>15</v>
      </c>
      <c r="B22" s="124">
        <v>8384</v>
      </c>
      <c r="C22" s="124">
        <v>8099</v>
      </c>
      <c r="D22" s="124">
        <v>16</v>
      </c>
      <c r="E22" s="124">
        <v>0</v>
      </c>
      <c r="F22" s="124">
        <v>0</v>
      </c>
      <c r="G22" s="124">
        <v>269</v>
      </c>
    </row>
    <row r="23" spans="1:7" x14ac:dyDescent="0.25">
      <c r="A23" s="2" t="s">
        <v>16</v>
      </c>
      <c r="B23" s="124">
        <v>1131</v>
      </c>
      <c r="C23" s="124">
        <v>131</v>
      </c>
      <c r="D23" s="124">
        <v>2</v>
      </c>
      <c r="E23" s="124">
        <v>0</v>
      </c>
      <c r="F23" s="124">
        <v>0</v>
      </c>
      <c r="G23" s="124">
        <v>998</v>
      </c>
    </row>
    <row r="24" spans="1:7" x14ac:dyDescent="0.25">
      <c r="A24" s="22" t="s">
        <v>265</v>
      </c>
      <c r="B24" s="126">
        <v>267937</v>
      </c>
      <c r="C24" s="126">
        <v>105803</v>
      </c>
      <c r="D24" s="126">
        <v>50520</v>
      </c>
      <c r="E24" s="126">
        <v>36757</v>
      </c>
      <c r="F24" s="126">
        <v>68129</v>
      </c>
      <c r="G24" s="126">
        <v>6728</v>
      </c>
    </row>
    <row r="25" spans="1:7" x14ac:dyDescent="0.25">
      <c r="A25" s="279" t="s">
        <v>267</v>
      </c>
      <c r="B25" s="280"/>
      <c r="C25" s="280"/>
      <c r="D25" s="280"/>
      <c r="E25" s="280"/>
      <c r="F25" s="280"/>
      <c r="G25" s="280"/>
    </row>
    <row r="26" spans="1:7" x14ac:dyDescent="0.25">
      <c r="A26" s="2" t="s">
        <v>11</v>
      </c>
      <c r="B26" s="125">
        <v>1326431.1299999999</v>
      </c>
      <c r="C26" s="125">
        <v>665259.25</v>
      </c>
      <c r="D26" s="125">
        <v>525937.53</v>
      </c>
      <c r="E26" s="125">
        <v>63672.13</v>
      </c>
      <c r="F26" s="125">
        <v>47080.39</v>
      </c>
      <c r="G26" s="125">
        <v>24481.83</v>
      </c>
    </row>
    <row r="27" spans="1:7" x14ac:dyDescent="0.25">
      <c r="A27" s="2" t="s">
        <v>12</v>
      </c>
      <c r="B27" s="125">
        <v>44781091.109999999</v>
      </c>
      <c r="C27" s="125">
        <v>43244172.090000004</v>
      </c>
      <c r="D27" s="125">
        <v>198124.49</v>
      </c>
      <c r="E27" s="125">
        <v>4020</v>
      </c>
      <c r="F27" s="125">
        <v>1380</v>
      </c>
      <c r="G27" s="125">
        <v>1333394.53</v>
      </c>
    </row>
    <row r="28" spans="1:7" x14ac:dyDescent="0.25">
      <c r="A28" s="2" t="s">
        <v>13</v>
      </c>
      <c r="B28" s="125">
        <v>31589321.649999999</v>
      </c>
      <c r="C28" s="125">
        <v>6299854.1200000001</v>
      </c>
      <c r="D28" s="125">
        <v>6678354.0199999996</v>
      </c>
      <c r="E28" s="125">
        <v>3462415.26</v>
      </c>
      <c r="F28" s="125">
        <v>14393943.439999999</v>
      </c>
      <c r="G28" s="125">
        <v>754754.81</v>
      </c>
    </row>
    <row r="29" spans="1:7" x14ac:dyDescent="0.25">
      <c r="A29" s="2" t="s">
        <v>14</v>
      </c>
      <c r="B29" s="125">
        <v>73481154.180000007</v>
      </c>
      <c r="C29" s="125">
        <v>18016798.77</v>
      </c>
      <c r="D29" s="125">
        <v>22402728.489999998</v>
      </c>
      <c r="E29" s="125">
        <v>15229078.029999999</v>
      </c>
      <c r="F29" s="125">
        <v>16413019.83</v>
      </c>
      <c r="G29" s="125">
        <v>1419529.06</v>
      </c>
    </row>
    <row r="30" spans="1:7" x14ac:dyDescent="0.25">
      <c r="A30" s="2" t="s">
        <v>15</v>
      </c>
      <c r="B30" s="125">
        <v>2928274.18</v>
      </c>
      <c r="C30" s="125">
        <v>2828406.25</v>
      </c>
      <c r="D30" s="125">
        <v>5035.63</v>
      </c>
      <c r="E30" s="125">
        <v>0</v>
      </c>
      <c r="F30" s="125">
        <v>0</v>
      </c>
      <c r="G30" s="125">
        <v>94832.3</v>
      </c>
    </row>
    <row r="31" spans="1:7" x14ac:dyDescent="0.25">
      <c r="A31" s="2" t="s">
        <v>16</v>
      </c>
      <c r="B31" s="125">
        <v>396608.19</v>
      </c>
      <c r="C31" s="125">
        <v>46034.400000000001</v>
      </c>
      <c r="D31" s="125">
        <v>720</v>
      </c>
      <c r="E31" s="125">
        <v>0</v>
      </c>
      <c r="F31" s="125">
        <v>0</v>
      </c>
      <c r="G31" s="125">
        <v>349853.79</v>
      </c>
    </row>
    <row r="32" spans="1:7" x14ac:dyDescent="0.25">
      <c r="A32" s="22" t="s">
        <v>265</v>
      </c>
      <c r="B32" s="127">
        <v>154502880.44</v>
      </c>
      <c r="C32" s="127">
        <v>71100524.879999995</v>
      </c>
      <c r="D32" s="127">
        <v>29810900.16</v>
      </c>
      <c r="E32" s="127">
        <v>18759185.420000002</v>
      </c>
      <c r="F32" s="127">
        <v>30855423.66</v>
      </c>
      <c r="G32" s="127">
        <v>3976846.32</v>
      </c>
    </row>
    <row r="34" spans="1:3" x14ac:dyDescent="0.25">
      <c r="A34" s="261" t="str">
        <f>HYPERLINK("#'Vysvetlivky'!A2", "Vysvetlivky ku kategóriám veľkosti podniku")</f>
        <v>Vysvetlivky ku kategóriám veľkosti podniku</v>
      </c>
      <c r="B34" s="262"/>
      <c r="C34" s="262"/>
    </row>
    <row r="35" spans="1:3" x14ac:dyDescent="0.25">
      <c r="A35" s="261" t="str">
        <f>HYPERLINK("#'Obsah'!A1", "Späť na obsah dátovej prílohy")</f>
        <v>Späť na obsah dátovej prílohy</v>
      </c>
      <c r="B35" s="262"/>
    </row>
  </sheetData>
  <mergeCells count="11">
    <mergeCell ref="A2:G2"/>
    <mergeCell ref="A3:G3"/>
    <mergeCell ref="A5:G5"/>
    <mergeCell ref="A7:A8"/>
    <mergeCell ref="B7:B8"/>
    <mergeCell ref="C7:G7"/>
    <mergeCell ref="A9:G9"/>
    <mergeCell ref="A17:G17"/>
    <mergeCell ref="A25:G25"/>
    <mergeCell ref="A34:C34"/>
    <mergeCell ref="A35:B35"/>
  </mergeCells>
  <pageMargins left="0.7" right="0.7" top="0.75" bottom="0.75" header="0.3" footer="0.3"/>
  <pageSetup paperSize="9" orientation="portrait" horizontalDpi="300" verticalDpi="30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199218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59" t="s">
        <v>282</v>
      </c>
      <c r="B2" s="259"/>
      <c r="C2" s="259"/>
      <c r="D2" s="259"/>
      <c r="E2" s="259"/>
      <c r="F2" s="259"/>
      <c r="G2" s="259"/>
    </row>
    <row r="3" spans="1:7" x14ac:dyDescent="0.25">
      <c r="A3" s="281" t="s">
        <v>256</v>
      </c>
      <c r="B3" s="281"/>
      <c r="C3" s="281"/>
      <c r="D3" s="281"/>
      <c r="E3" s="281"/>
      <c r="F3" s="281"/>
      <c r="G3" s="281"/>
    </row>
    <row r="5" spans="1:7" ht="24.95" customHeight="1" x14ac:dyDescent="0.25">
      <c r="A5" s="260" t="s">
        <v>2</v>
      </c>
      <c r="B5" s="260"/>
      <c r="C5" s="260"/>
      <c r="D5" s="260"/>
      <c r="E5" s="260"/>
      <c r="F5" s="260"/>
      <c r="G5" s="260"/>
    </row>
    <row r="7" spans="1:7" x14ac:dyDescent="0.25">
      <c r="A7" s="273" t="s">
        <v>4</v>
      </c>
      <c r="B7" s="273" t="s">
        <v>257</v>
      </c>
      <c r="C7" s="267" t="s">
        <v>258</v>
      </c>
      <c r="D7" s="267"/>
      <c r="E7" s="267"/>
      <c r="F7" s="267"/>
      <c r="G7" s="267"/>
    </row>
    <row r="8" spans="1:7" x14ac:dyDescent="0.25">
      <c r="A8" s="273"/>
      <c r="B8" s="273"/>
      <c r="C8" s="1" t="s">
        <v>259</v>
      </c>
      <c r="D8" s="1" t="s">
        <v>260</v>
      </c>
      <c r="E8" s="1" t="s">
        <v>261</v>
      </c>
      <c r="F8" s="1" t="s">
        <v>262</v>
      </c>
      <c r="G8" s="1" t="s">
        <v>263</v>
      </c>
    </row>
    <row r="9" spans="1:7" x14ac:dyDescent="0.25">
      <c r="A9" s="279" t="s">
        <v>264</v>
      </c>
      <c r="B9" s="280"/>
      <c r="C9" s="280"/>
      <c r="D9" s="280"/>
      <c r="E9" s="280"/>
      <c r="F9" s="280"/>
      <c r="G9" s="280"/>
    </row>
    <row r="10" spans="1:7" x14ac:dyDescent="0.25">
      <c r="A10" s="2" t="s">
        <v>11</v>
      </c>
      <c r="B10" s="128">
        <v>197</v>
      </c>
      <c r="C10" s="128">
        <v>153</v>
      </c>
      <c r="D10" s="128">
        <v>31</v>
      </c>
      <c r="E10" s="128">
        <v>3</v>
      </c>
      <c r="F10" s="128">
        <v>2</v>
      </c>
      <c r="G10" s="128">
        <v>8</v>
      </c>
    </row>
    <row r="11" spans="1:7" x14ac:dyDescent="0.25">
      <c r="A11" s="2" t="s">
        <v>12</v>
      </c>
      <c r="B11" s="128">
        <v>51707</v>
      </c>
      <c r="C11" s="128">
        <v>49939</v>
      </c>
      <c r="D11" s="128">
        <v>227</v>
      </c>
      <c r="E11" s="128">
        <v>2</v>
      </c>
      <c r="F11" s="128">
        <v>1</v>
      </c>
      <c r="G11" s="128">
        <v>1538</v>
      </c>
    </row>
    <row r="12" spans="1:7" x14ac:dyDescent="0.25">
      <c r="A12" s="2" t="s">
        <v>13</v>
      </c>
      <c r="B12" s="128">
        <v>4510</v>
      </c>
      <c r="C12" s="128">
        <v>3252</v>
      </c>
      <c r="D12" s="128">
        <v>882</v>
      </c>
      <c r="E12" s="128">
        <v>171</v>
      </c>
      <c r="F12" s="128">
        <v>117</v>
      </c>
      <c r="G12" s="128">
        <v>88</v>
      </c>
    </row>
    <row r="13" spans="1:7" x14ac:dyDescent="0.25">
      <c r="A13" s="2" t="s">
        <v>14</v>
      </c>
      <c r="B13" s="128">
        <v>13770</v>
      </c>
      <c r="C13" s="128">
        <v>10376</v>
      </c>
      <c r="D13" s="128">
        <v>2649</v>
      </c>
      <c r="E13" s="128">
        <v>343</v>
      </c>
      <c r="F13" s="128">
        <v>88</v>
      </c>
      <c r="G13" s="128">
        <v>314</v>
      </c>
    </row>
    <row r="14" spans="1:7" x14ac:dyDescent="0.25">
      <c r="A14" s="2" t="s">
        <v>15</v>
      </c>
      <c r="B14" s="128">
        <v>7374</v>
      </c>
      <c r="C14" s="128">
        <v>7123</v>
      </c>
      <c r="D14" s="128">
        <v>11</v>
      </c>
      <c r="E14" s="128">
        <v>0</v>
      </c>
      <c r="F14" s="128">
        <v>0</v>
      </c>
      <c r="G14" s="128">
        <v>240</v>
      </c>
    </row>
    <row r="15" spans="1:7" x14ac:dyDescent="0.25">
      <c r="A15" s="2" t="s">
        <v>16</v>
      </c>
      <c r="B15" s="128">
        <v>965</v>
      </c>
      <c r="C15" s="128">
        <v>107</v>
      </c>
      <c r="D15" s="128">
        <v>0</v>
      </c>
      <c r="E15" s="128">
        <v>0</v>
      </c>
      <c r="F15" s="128">
        <v>0</v>
      </c>
      <c r="G15" s="128">
        <v>858</v>
      </c>
    </row>
    <row r="16" spans="1:7" x14ac:dyDescent="0.25">
      <c r="A16" s="22" t="s">
        <v>265</v>
      </c>
      <c r="B16" s="130">
        <v>78523</v>
      </c>
      <c r="C16" s="130">
        <v>70950</v>
      </c>
      <c r="D16" s="130">
        <v>3800</v>
      </c>
      <c r="E16" s="130">
        <v>519</v>
      </c>
      <c r="F16" s="130">
        <v>208</v>
      </c>
      <c r="G16" s="130">
        <v>3046</v>
      </c>
    </row>
    <row r="17" spans="1:7" x14ac:dyDescent="0.25">
      <c r="A17" s="279" t="s">
        <v>266</v>
      </c>
      <c r="B17" s="280"/>
      <c r="C17" s="280"/>
      <c r="D17" s="280"/>
      <c r="E17" s="280"/>
      <c r="F17" s="280"/>
      <c r="G17" s="280"/>
    </row>
    <row r="18" spans="1:7" x14ac:dyDescent="0.25">
      <c r="A18" s="2" t="s">
        <v>11</v>
      </c>
      <c r="B18" s="128">
        <v>888</v>
      </c>
      <c r="C18" s="128">
        <v>413</v>
      </c>
      <c r="D18" s="128">
        <v>199</v>
      </c>
      <c r="E18" s="128">
        <v>77</v>
      </c>
      <c r="F18" s="128">
        <v>186</v>
      </c>
      <c r="G18" s="128">
        <v>13</v>
      </c>
    </row>
    <row r="19" spans="1:7" x14ac:dyDescent="0.25">
      <c r="A19" s="2" t="s">
        <v>12</v>
      </c>
      <c r="B19" s="128">
        <v>51646</v>
      </c>
      <c r="C19" s="128">
        <v>49880</v>
      </c>
      <c r="D19" s="128">
        <v>225</v>
      </c>
      <c r="E19" s="128">
        <v>2</v>
      </c>
      <c r="F19" s="128">
        <v>1</v>
      </c>
      <c r="G19" s="128">
        <v>1538</v>
      </c>
    </row>
    <row r="20" spans="1:7" x14ac:dyDescent="0.25">
      <c r="A20" s="2" t="s">
        <v>13</v>
      </c>
      <c r="B20" s="128">
        <v>56043</v>
      </c>
      <c r="C20" s="128">
        <v>7236</v>
      </c>
      <c r="D20" s="128">
        <v>7338</v>
      </c>
      <c r="E20" s="128">
        <v>5610</v>
      </c>
      <c r="F20" s="128">
        <v>34863</v>
      </c>
      <c r="G20" s="128">
        <v>996</v>
      </c>
    </row>
    <row r="21" spans="1:7" x14ac:dyDescent="0.25">
      <c r="A21" s="2" t="s">
        <v>14</v>
      </c>
      <c r="B21" s="128">
        <v>107925</v>
      </c>
      <c r="C21" s="128">
        <v>25477</v>
      </c>
      <c r="D21" s="128">
        <v>31095</v>
      </c>
      <c r="E21" s="128">
        <v>21738</v>
      </c>
      <c r="F21" s="128">
        <v>27565</v>
      </c>
      <c r="G21" s="128">
        <v>2050</v>
      </c>
    </row>
    <row r="22" spans="1:7" x14ac:dyDescent="0.25">
      <c r="A22" s="2" t="s">
        <v>15</v>
      </c>
      <c r="B22" s="128">
        <v>7372</v>
      </c>
      <c r="C22" s="128">
        <v>7121</v>
      </c>
      <c r="D22" s="128">
        <v>11</v>
      </c>
      <c r="E22" s="128">
        <v>0</v>
      </c>
      <c r="F22" s="128">
        <v>0</v>
      </c>
      <c r="G22" s="128">
        <v>240</v>
      </c>
    </row>
    <row r="23" spans="1:7" x14ac:dyDescent="0.25">
      <c r="A23" s="2" t="s">
        <v>16</v>
      </c>
      <c r="B23" s="128">
        <v>965</v>
      </c>
      <c r="C23" s="128">
        <v>107</v>
      </c>
      <c r="D23" s="128">
        <v>0</v>
      </c>
      <c r="E23" s="128">
        <v>0</v>
      </c>
      <c r="F23" s="128">
        <v>0</v>
      </c>
      <c r="G23" s="128">
        <v>858</v>
      </c>
    </row>
    <row r="24" spans="1:7" x14ac:dyDescent="0.25">
      <c r="A24" s="22" t="s">
        <v>265</v>
      </c>
      <c r="B24" s="130">
        <v>224839</v>
      </c>
      <c r="C24" s="130">
        <v>90234</v>
      </c>
      <c r="D24" s="130">
        <v>38868</v>
      </c>
      <c r="E24" s="130">
        <v>27427</v>
      </c>
      <c r="F24" s="130">
        <v>62615</v>
      </c>
      <c r="G24" s="130">
        <v>5695</v>
      </c>
    </row>
    <row r="25" spans="1:7" x14ac:dyDescent="0.25">
      <c r="A25" s="279" t="s">
        <v>267</v>
      </c>
      <c r="B25" s="280"/>
      <c r="C25" s="280"/>
      <c r="D25" s="280"/>
      <c r="E25" s="280"/>
      <c r="F25" s="280"/>
      <c r="G25" s="280"/>
    </row>
    <row r="26" spans="1:7" x14ac:dyDescent="0.25">
      <c r="A26" s="2" t="s">
        <v>11</v>
      </c>
      <c r="B26" s="129">
        <v>450418.82</v>
      </c>
      <c r="C26" s="129">
        <v>236748.42</v>
      </c>
      <c r="D26" s="129">
        <v>138370.57999999999</v>
      </c>
      <c r="E26" s="129">
        <v>10591.92</v>
      </c>
      <c r="F26" s="129">
        <v>51357.33</v>
      </c>
      <c r="G26" s="129">
        <v>13350.57</v>
      </c>
    </row>
    <row r="27" spans="1:7" x14ac:dyDescent="0.25">
      <c r="A27" s="2" t="s">
        <v>12</v>
      </c>
      <c r="B27" s="129">
        <v>39659296.549999997</v>
      </c>
      <c r="C27" s="129">
        <v>38346258.700000003</v>
      </c>
      <c r="D27" s="129">
        <v>146369.94</v>
      </c>
      <c r="E27" s="129">
        <v>1740</v>
      </c>
      <c r="F27" s="129">
        <v>600</v>
      </c>
      <c r="G27" s="129">
        <v>1164327.9099999999</v>
      </c>
    </row>
    <row r="28" spans="1:7" x14ac:dyDescent="0.25">
      <c r="A28" s="2" t="s">
        <v>13</v>
      </c>
      <c r="B28" s="129">
        <v>22279442.73</v>
      </c>
      <c r="C28" s="129">
        <v>5337042.32</v>
      </c>
      <c r="D28" s="129">
        <v>4767019.57</v>
      </c>
      <c r="E28" s="129">
        <v>2129196.12</v>
      </c>
      <c r="F28" s="129">
        <v>9475395.3499999996</v>
      </c>
      <c r="G28" s="129">
        <v>570789.37</v>
      </c>
    </row>
    <row r="29" spans="1:7" x14ac:dyDescent="0.25">
      <c r="A29" s="2" t="s">
        <v>14</v>
      </c>
      <c r="B29" s="129">
        <v>57250132.780000001</v>
      </c>
      <c r="C29" s="129">
        <v>14496207.560000001</v>
      </c>
      <c r="D29" s="129">
        <v>17526885.960000001</v>
      </c>
      <c r="E29" s="129">
        <v>11304576.67</v>
      </c>
      <c r="F29" s="129">
        <v>12763090.51</v>
      </c>
      <c r="G29" s="129">
        <v>1159372.08</v>
      </c>
    </row>
    <row r="30" spans="1:7" x14ac:dyDescent="0.25">
      <c r="A30" s="2" t="s">
        <v>15</v>
      </c>
      <c r="B30" s="129">
        <v>2575689.62</v>
      </c>
      <c r="C30" s="129">
        <v>2487352.6800000002</v>
      </c>
      <c r="D30" s="129">
        <v>3678</v>
      </c>
      <c r="E30" s="129">
        <v>0</v>
      </c>
      <c r="F30" s="129">
        <v>0</v>
      </c>
      <c r="G30" s="129">
        <v>84658.94</v>
      </c>
    </row>
    <row r="31" spans="1:7" x14ac:dyDescent="0.25">
      <c r="A31" s="2" t="s">
        <v>16</v>
      </c>
      <c r="B31" s="129">
        <v>338261.13</v>
      </c>
      <c r="C31" s="129">
        <v>37330.35</v>
      </c>
      <c r="D31" s="129">
        <v>0</v>
      </c>
      <c r="E31" s="129">
        <v>0</v>
      </c>
      <c r="F31" s="129">
        <v>0</v>
      </c>
      <c r="G31" s="129">
        <v>300930.78000000003</v>
      </c>
    </row>
    <row r="32" spans="1:7" x14ac:dyDescent="0.25">
      <c r="A32" s="22" t="s">
        <v>265</v>
      </c>
      <c r="B32" s="131">
        <v>122553241.63</v>
      </c>
      <c r="C32" s="131">
        <v>60940940.030000001</v>
      </c>
      <c r="D32" s="131">
        <v>22582324.050000001</v>
      </c>
      <c r="E32" s="131">
        <v>13446104.710000001</v>
      </c>
      <c r="F32" s="131">
        <v>22290443.190000001</v>
      </c>
      <c r="G32" s="131">
        <v>3293429.65</v>
      </c>
    </row>
    <row r="34" spans="1:3" x14ac:dyDescent="0.25">
      <c r="A34" s="261" t="str">
        <f>HYPERLINK("#'Vysvetlivky'!A2", "Vysvetlivky ku kategóriám veľkosti podniku")</f>
        <v>Vysvetlivky ku kategóriám veľkosti podniku</v>
      </c>
      <c r="B34" s="262"/>
      <c r="C34" s="262"/>
    </row>
    <row r="35" spans="1:3" x14ac:dyDescent="0.25">
      <c r="A35" s="261" t="str">
        <f>HYPERLINK("#'Obsah'!A1", "Späť na obsah dátovej prílohy")</f>
        <v>Späť na obsah dátovej prílohy</v>
      </c>
      <c r="B35" s="262"/>
    </row>
  </sheetData>
  <mergeCells count="11">
    <mergeCell ref="A2:G2"/>
    <mergeCell ref="A3:G3"/>
    <mergeCell ref="A5:G5"/>
    <mergeCell ref="A7:A8"/>
    <mergeCell ref="B7:B8"/>
    <mergeCell ref="C7:G7"/>
    <mergeCell ref="A9:G9"/>
    <mergeCell ref="A17:G17"/>
    <mergeCell ref="A25:G25"/>
    <mergeCell ref="A34:C34"/>
    <mergeCell ref="A35:B35"/>
  </mergeCells>
  <pageMargins left="0.7" right="0.7" top="0.75" bottom="0.75" header="0.3" footer="0.3"/>
  <pageSetup paperSize="9" orientation="portrait" horizontalDpi="300" verticalDpi="30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199218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59" t="s">
        <v>283</v>
      </c>
      <c r="B2" s="259"/>
      <c r="C2" s="259"/>
      <c r="D2" s="259"/>
      <c r="E2" s="259"/>
      <c r="F2" s="259"/>
      <c r="G2" s="259"/>
    </row>
    <row r="3" spans="1:7" x14ac:dyDescent="0.25">
      <c r="A3" s="281" t="s">
        <v>256</v>
      </c>
      <c r="B3" s="281"/>
      <c r="C3" s="281"/>
      <c r="D3" s="281"/>
      <c r="E3" s="281"/>
      <c r="F3" s="281"/>
      <c r="G3" s="281"/>
    </row>
    <row r="5" spans="1:7" ht="24.95" customHeight="1" x14ac:dyDescent="0.25">
      <c r="A5" s="260" t="s">
        <v>2</v>
      </c>
      <c r="B5" s="260"/>
      <c r="C5" s="260"/>
      <c r="D5" s="260"/>
      <c r="E5" s="260"/>
      <c r="F5" s="260"/>
      <c r="G5" s="260"/>
    </row>
    <row r="7" spans="1:7" x14ac:dyDescent="0.25">
      <c r="A7" s="273" t="s">
        <v>4</v>
      </c>
      <c r="B7" s="273" t="s">
        <v>257</v>
      </c>
      <c r="C7" s="267" t="s">
        <v>258</v>
      </c>
      <c r="D7" s="267"/>
      <c r="E7" s="267"/>
      <c r="F7" s="267"/>
      <c r="G7" s="267"/>
    </row>
    <row r="8" spans="1:7" x14ac:dyDescent="0.25">
      <c r="A8" s="273"/>
      <c r="B8" s="273"/>
      <c r="C8" s="1" t="s">
        <v>259</v>
      </c>
      <c r="D8" s="1" t="s">
        <v>260</v>
      </c>
      <c r="E8" s="1" t="s">
        <v>261</v>
      </c>
      <c r="F8" s="1" t="s">
        <v>262</v>
      </c>
      <c r="G8" s="1" t="s">
        <v>263</v>
      </c>
    </row>
    <row r="9" spans="1:7" x14ac:dyDescent="0.25">
      <c r="A9" s="279" t="s">
        <v>264</v>
      </c>
      <c r="B9" s="280"/>
      <c r="C9" s="280"/>
      <c r="D9" s="280"/>
      <c r="E9" s="280"/>
      <c r="F9" s="280"/>
      <c r="G9" s="280"/>
    </row>
    <row r="10" spans="1:7" x14ac:dyDescent="0.25">
      <c r="A10" s="2" t="s">
        <v>11</v>
      </c>
      <c r="B10" s="132">
        <v>148</v>
      </c>
      <c r="C10" s="132">
        <v>105</v>
      </c>
      <c r="D10" s="132">
        <v>28</v>
      </c>
      <c r="E10" s="132">
        <v>2</v>
      </c>
      <c r="F10" s="132">
        <v>5</v>
      </c>
      <c r="G10" s="132">
        <v>8</v>
      </c>
    </row>
    <row r="11" spans="1:7" x14ac:dyDescent="0.25">
      <c r="A11" s="2" t="s">
        <v>12</v>
      </c>
      <c r="B11" s="132">
        <v>31398</v>
      </c>
      <c r="C11" s="132">
        <v>30389</v>
      </c>
      <c r="D11" s="132">
        <v>146</v>
      </c>
      <c r="E11" s="132">
        <v>3</v>
      </c>
      <c r="F11" s="132">
        <v>2</v>
      </c>
      <c r="G11" s="132">
        <v>858</v>
      </c>
    </row>
    <row r="12" spans="1:7" x14ac:dyDescent="0.25">
      <c r="A12" s="2" t="s">
        <v>13</v>
      </c>
      <c r="B12" s="132">
        <v>6896</v>
      </c>
      <c r="C12" s="132">
        <v>5126</v>
      </c>
      <c r="D12" s="132">
        <v>1279</v>
      </c>
      <c r="E12" s="132">
        <v>193</v>
      </c>
      <c r="F12" s="132">
        <v>160</v>
      </c>
      <c r="G12" s="132">
        <v>138</v>
      </c>
    </row>
    <row r="13" spans="1:7" x14ac:dyDescent="0.25">
      <c r="A13" s="2" t="s">
        <v>14</v>
      </c>
      <c r="B13" s="132">
        <v>0</v>
      </c>
      <c r="C13" s="132">
        <v>0</v>
      </c>
      <c r="D13" s="132">
        <v>0</v>
      </c>
      <c r="E13" s="132">
        <v>0</v>
      </c>
      <c r="F13" s="132">
        <v>0</v>
      </c>
      <c r="G13" s="132">
        <v>0</v>
      </c>
    </row>
    <row r="14" spans="1:7" x14ac:dyDescent="0.25">
      <c r="A14" s="2" t="s">
        <v>15</v>
      </c>
      <c r="B14" s="132">
        <v>5540</v>
      </c>
      <c r="C14" s="132">
        <v>5372</v>
      </c>
      <c r="D14" s="132">
        <v>10</v>
      </c>
      <c r="E14" s="132">
        <v>0</v>
      </c>
      <c r="F14" s="132">
        <v>0</v>
      </c>
      <c r="G14" s="132">
        <v>158</v>
      </c>
    </row>
    <row r="15" spans="1:7" x14ac:dyDescent="0.25">
      <c r="A15" s="2" t="s">
        <v>16</v>
      </c>
      <c r="B15" s="132">
        <v>703</v>
      </c>
      <c r="C15" s="132">
        <v>84</v>
      </c>
      <c r="D15" s="132">
        <v>0</v>
      </c>
      <c r="E15" s="132">
        <v>0</v>
      </c>
      <c r="F15" s="132">
        <v>0</v>
      </c>
      <c r="G15" s="132">
        <v>619</v>
      </c>
    </row>
    <row r="16" spans="1:7" x14ac:dyDescent="0.25">
      <c r="A16" s="22" t="s">
        <v>265</v>
      </c>
      <c r="B16" s="134">
        <v>44685</v>
      </c>
      <c r="C16" s="134">
        <v>41076</v>
      </c>
      <c r="D16" s="134">
        <v>1463</v>
      </c>
      <c r="E16" s="134">
        <v>198</v>
      </c>
      <c r="F16" s="134">
        <v>167</v>
      </c>
      <c r="G16" s="134">
        <v>1781</v>
      </c>
    </row>
    <row r="17" spans="1:7" x14ac:dyDescent="0.25">
      <c r="A17" s="279" t="s">
        <v>266</v>
      </c>
      <c r="B17" s="280"/>
      <c r="C17" s="280"/>
      <c r="D17" s="280"/>
      <c r="E17" s="280"/>
      <c r="F17" s="280"/>
      <c r="G17" s="280"/>
    </row>
    <row r="18" spans="1:7" x14ac:dyDescent="0.25">
      <c r="A18" s="2" t="s">
        <v>11</v>
      </c>
      <c r="B18" s="132">
        <v>893</v>
      </c>
      <c r="C18" s="132">
        <v>166</v>
      </c>
      <c r="D18" s="132">
        <v>93</v>
      </c>
      <c r="E18" s="132">
        <v>2</v>
      </c>
      <c r="F18" s="132">
        <v>625</v>
      </c>
      <c r="G18" s="132">
        <v>7</v>
      </c>
    </row>
    <row r="19" spans="1:7" x14ac:dyDescent="0.25">
      <c r="A19" s="2" t="s">
        <v>12</v>
      </c>
      <c r="B19" s="132">
        <v>31368</v>
      </c>
      <c r="C19" s="132">
        <v>30360</v>
      </c>
      <c r="D19" s="132">
        <v>145</v>
      </c>
      <c r="E19" s="132">
        <v>3</v>
      </c>
      <c r="F19" s="132">
        <v>2</v>
      </c>
      <c r="G19" s="132">
        <v>858</v>
      </c>
    </row>
    <row r="20" spans="1:7" x14ac:dyDescent="0.25">
      <c r="A20" s="2" t="s">
        <v>13</v>
      </c>
      <c r="B20" s="132">
        <v>45740</v>
      </c>
      <c r="C20" s="132">
        <v>6162</v>
      </c>
      <c r="D20" s="132">
        <v>5226</v>
      </c>
      <c r="E20" s="132">
        <v>4301</v>
      </c>
      <c r="F20" s="132">
        <v>29819</v>
      </c>
      <c r="G20" s="132">
        <v>232</v>
      </c>
    </row>
    <row r="21" spans="1:7" x14ac:dyDescent="0.25">
      <c r="A21" s="2" t="s">
        <v>14</v>
      </c>
      <c r="B21" s="132">
        <v>0</v>
      </c>
      <c r="C21" s="132">
        <v>0</v>
      </c>
      <c r="D21" s="132">
        <v>0</v>
      </c>
      <c r="E21" s="132">
        <v>0</v>
      </c>
      <c r="F21" s="132">
        <v>0</v>
      </c>
      <c r="G21" s="132">
        <v>0</v>
      </c>
    </row>
    <row r="22" spans="1:7" x14ac:dyDescent="0.25">
      <c r="A22" s="2" t="s">
        <v>15</v>
      </c>
      <c r="B22" s="132">
        <v>5537</v>
      </c>
      <c r="C22" s="132">
        <v>5369</v>
      </c>
      <c r="D22" s="132">
        <v>10</v>
      </c>
      <c r="E22" s="132">
        <v>0</v>
      </c>
      <c r="F22" s="132">
        <v>0</v>
      </c>
      <c r="G22" s="132">
        <v>158</v>
      </c>
    </row>
    <row r="23" spans="1:7" x14ac:dyDescent="0.25">
      <c r="A23" s="2" t="s">
        <v>16</v>
      </c>
      <c r="B23" s="132">
        <v>703</v>
      </c>
      <c r="C23" s="132">
        <v>84</v>
      </c>
      <c r="D23" s="132">
        <v>0</v>
      </c>
      <c r="E23" s="132">
        <v>0</v>
      </c>
      <c r="F23" s="132">
        <v>0</v>
      </c>
      <c r="G23" s="132">
        <v>619</v>
      </c>
    </row>
    <row r="24" spans="1:7" x14ac:dyDescent="0.25">
      <c r="A24" s="22" t="s">
        <v>265</v>
      </c>
      <c r="B24" s="134">
        <v>84241</v>
      </c>
      <c r="C24" s="134">
        <v>42141</v>
      </c>
      <c r="D24" s="134">
        <v>5474</v>
      </c>
      <c r="E24" s="134">
        <v>4306</v>
      </c>
      <c r="F24" s="134">
        <v>30446</v>
      </c>
      <c r="G24" s="134">
        <v>1874</v>
      </c>
    </row>
    <row r="25" spans="1:7" x14ac:dyDescent="0.25">
      <c r="A25" s="279" t="s">
        <v>267</v>
      </c>
      <c r="B25" s="280"/>
      <c r="C25" s="280"/>
      <c r="D25" s="280"/>
      <c r="E25" s="280"/>
      <c r="F25" s="280"/>
      <c r="G25" s="280"/>
    </row>
    <row r="26" spans="1:7" x14ac:dyDescent="0.25">
      <c r="A26" s="2" t="s">
        <v>11</v>
      </c>
      <c r="B26" s="133">
        <v>199279.39</v>
      </c>
      <c r="C26" s="133">
        <v>69222.710000000006</v>
      </c>
      <c r="D26" s="133">
        <v>35628.82</v>
      </c>
      <c r="E26" s="133">
        <v>1134.9000000000001</v>
      </c>
      <c r="F26" s="133">
        <v>88421.51</v>
      </c>
      <c r="G26" s="133">
        <v>4871.45</v>
      </c>
    </row>
    <row r="27" spans="1:7" x14ac:dyDescent="0.25">
      <c r="A27" s="2" t="s">
        <v>12</v>
      </c>
      <c r="B27" s="133">
        <v>14201191.6</v>
      </c>
      <c r="C27" s="133">
        <v>13765702.01</v>
      </c>
      <c r="D27" s="133">
        <v>53629.94</v>
      </c>
      <c r="E27" s="133">
        <v>1380</v>
      </c>
      <c r="F27" s="133">
        <v>1080</v>
      </c>
      <c r="G27" s="133">
        <v>379399.65</v>
      </c>
    </row>
    <row r="28" spans="1:7" x14ac:dyDescent="0.25">
      <c r="A28" s="2" t="s">
        <v>13</v>
      </c>
      <c r="B28" s="133">
        <v>14310590.109999999</v>
      </c>
      <c r="C28" s="133">
        <v>2933034.7</v>
      </c>
      <c r="D28" s="133">
        <v>2295244.4</v>
      </c>
      <c r="E28" s="133">
        <v>1228546.3400000001</v>
      </c>
      <c r="F28" s="133">
        <v>7727995.4000000004</v>
      </c>
      <c r="G28" s="133">
        <v>125769.27</v>
      </c>
    </row>
    <row r="29" spans="1:7" x14ac:dyDescent="0.25">
      <c r="A29" s="2" t="s">
        <v>14</v>
      </c>
      <c r="B29" s="133">
        <v>0</v>
      </c>
      <c r="C29" s="133">
        <v>0</v>
      </c>
      <c r="D29" s="133">
        <v>0</v>
      </c>
      <c r="E29" s="133">
        <v>0</v>
      </c>
      <c r="F29" s="133">
        <v>0</v>
      </c>
      <c r="G29" s="133">
        <v>0</v>
      </c>
    </row>
    <row r="30" spans="1:7" x14ac:dyDescent="0.25">
      <c r="A30" s="2" t="s">
        <v>15</v>
      </c>
      <c r="B30" s="133">
        <v>1130493.8799999999</v>
      </c>
      <c r="C30" s="133">
        <v>1096431.17</v>
      </c>
      <c r="D30" s="133">
        <v>2100</v>
      </c>
      <c r="E30" s="133">
        <v>0</v>
      </c>
      <c r="F30" s="133">
        <v>0</v>
      </c>
      <c r="G30" s="133">
        <v>31962.71</v>
      </c>
    </row>
    <row r="31" spans="1:7" x14ac:dyDescent="0.25">
      <c r="A31" s="2" t="s">
        <v>16</v>
      </c>
      <c r="B31" s="133">
        <v>143201.93</v>
      </c>
      <c r="C31" s="133">
        <v>16876.61</v>
      </c>
      <c r="D31" s="133">
        <v>0</v>
      </c>
      <c r="E31" s="133">
        <v>0</v>
      </c>
      <c r="F31" s="133">
        <v>0</v>
      </c>
      <c r="G31" s="133">
        <v>126325.32</v>
      </c>
    </row>
    <row r="32" spans="1:7" x14ac:dyDescent="0.25">
      <c r="A32" s="22" t="s">
        <v>265</v>
      </c>
      <c r="B32" s="135">
        <v>29984756.91</v>
      </c>
      <c r="C32" s="135">
        <v>17881267.199999999</v>
      </c>
      <c r="D32" s="135">
        <v>2386603.16</v>
      </c>
      <c r="E32" s="135">
        <v>1231061.24</v>
      </c>
      <c r="F32" s="135">
        <v>7817496.9100000001</v>
      </c>
      <c r="G32" s="135">
        <v>668328.4</v>
      </c>
    </row>
    <row r="34" spans="1:3" x14ac:dyDescent="0.25">
      <c r="A34" s="261" t="str">
        <f>HYPERLINK("#'Vysvetlivky'!A2", "Vysvetlivky ku kategóriám veľkosti podniku")</f>
        <v>Vysvetlivky ku kategóriám veľkosti podniku</v>
      </c>
      <c r="B34" s="262"/>
      <c r="C34" s="262"/>
    </row>
    <row r="35" spans="1:3" x14ac:dyDescent="0.25">
      <c r="A35" s="261" t="str">
        <f>HYPERLINK("#'Obsah'!A1", "Späť na obsah dátovej prílohy")</f>
        <v>Späť na obsah dátovej prílohy</v>
      </c>
      <c r="B35" s="262"/>
    </row>
  </sheetData>
  <mergeCells count="11">
    <mergeCell ref="A2:G2"/>
    <mergeCell ref="A3:G3"/>
    <mergeCell ref="A5:G5"/>
    <mergeCell ref="A7:A8"/>
    <mergeCell ref="B7:B8"/>
    <mergeCell ref="C7:G7"/>
    <mergeCell ref="A9:G9"/>
    <mergeCell ref="A17:G17"/>
    <mergeCell ref="A25:G25"/>
    <mergeCell ref="A34:C34"/>
    <mergeCell ref="A35:B35"/>
  </mergeCells>
  <pageMargins left="0.7" right="0.7" top="0.75" bottom="0.75" header="0.3" footer="0.3"/>
  <pageSetup paperSize="9" orientation="portrait" horizontalDpi="300" verticalDpi="30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199218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59" t="s">
        <v>284</v>
      </c>
      <c r="B2" s="259"/>
      <c r="C2" s="259"/>
      <c r="D2" s="259"/>
      <c r="E2" s="259"/>
      <c r="F2" s="259"/>
      <c r="G2" s="259"/>
    </row>
    <row r="3" spans="1:7" x14ac:dyDescent="0.25">
      <c r="A3" s="281" t="s">
        <v>256</v>
      </c>
      <c r="B3" s="281"/>
      <c r="C3" s="281"/>
      <c r="D3" s="281"/>
      <c r="E3" s="281"/>
      <c r="F3" s="281"/>
      <c r="G3" s="281"/>
    </row>
    <row r="5" spans="1:7" ht="24.95" customHeight="1" x14ac:dyDescent="0.25">
      <c r="A5" s="260" t="s">
        <v>2</v>
      </c>
      <c r="B5" s="260"/>
      <c r="C5" s="260"/>
      <c r="D5" s="260"/>
      <c r="E5" s="260"/>
      <c r="F5" s="260"/>
      <c r="G5" s="260"/>
    </row>
    <row r="7" spans="1:7" x14ac:dyDescent="0.25">
      <c r="A7" s="273" t="s">
        <v>4</v>
      </c>
      <c r="B7" s="273" t="s">
        <v>257</v>
      </c>
      <c r="C7" s="267" t="s">
        <v>258</v>
      </c>
      <c r="D7" s="267"/>
      <c r="E7" s="267"/>
      <c r="F7" s="267"/>
      <c r="G7" s="267"/>
    </row>
    <row r="8" spans="1:7" x14ac:dyDescent="0.25">
      <c r="A8" s="273"/>
      <c r="B8" s="273"/>
      <c r="C8" s="1" t="s">
        <v>259</v>
      </c>
      <c r="D8" s="1" t="s">
        <v>260</v>
      </c>
      <c r="E8" s="1" t="s">
        <v>261</v>
      </c>
      <c r="F8" s="1" t="s">
        <v>262</v>
      </c>
      <c r="G8" s="1" t="s">
        <v>263</v>
      </c>
    </row>
    <row r="9" spans="1:7" x14ac:dyDescent="0.25">
      <c r="A9" s="279" t="s">
        <v>264</v>
      </c>
      <c r="B9" s="280"/>
      <c r="C9" s="280"/>
      <c r="D9" s="280"/>
      <c r="E9" s="280"/>
      <c r="F9" s="280"/>
      <c r="G9" s="280"/>
    </row>
    <row r="10" spans="1:7" x14ac:dyDescent="0.25">
      <c r="A10" s="2" t="s">
        <v>11</v>
      </c>
      <c r="B10" s="136">
        <v>119</v>
      </c>
      <c r="C10" s="136">
        <v>82</v>
      </c>
      <c r="D10" s="136">
        <v>26</v>
      </c>
      <c r="E10" s="136">
        <v>3</v>
      </c>
      <c r="F10" s="136">
        <v>0</v>
      </c>
      <c r="G10" s="136">
        <v>8</v>
      </c>
    </row>
    <row r="11" spans="1:7" x14ac:dyDescent="0.25">
      <c r="A11" s="2" t="s">
        <v>12</v>
      </c>
      <c r="B11" s="136">
        <v>33411</v>
      </c>
      <c r="C11" s="136">
        <v>32348</v>
      </c>
      <c r="D11" s="136">
        <v>160</v>
      </c>
      <c r="E11" s="136">
        <v>2</v>
      </c>
      <c r="F11" s="136">
        <v>1</v>
      </c>
      <c r="G11" s="136">
        <v>900</v>
      </c>
    </row>
    <row r="12" spans="1:7" x14ac:dyDescent="0.25">
      <c r="A12" s="2" t="s">
        <v>13</v>
      </c>
      <c r="B12" s="136">
        <v>6686</v>
      </c>
      <c r="C12" s="136">
        <v>4945</v>
      </c>
      <c r="D12" s="136">
        <v>1234</v>
      </c>
      <c r="E12" s="136">
        <v>205</v>
      </c>
      <c r="F12" s="136">
        <v>157</v>
      </c>
      <c r="G12" s="136">
        <v>145</v>
      </c>
    </row>
    <row r="13" spans="1:7" x14ac:dyDescent="0.25">
      <c r="A13" s="2" t="s">
        <v>14</v>
      </c>
      <c r="B13" s="136">
        <v>0</v>
      </c>
      <c r="C13" s="136">
        <v>0</v>
      </c>
      <c r="D13" s="136">
        <v>0</v>
      </c>
      <c r="E13" s="136">
        <v>0</v>
      </c>
      <c r="F13" s="136">
        <v>0</v>
      </c>
      <c r="G13" s="136">
        <v>0</v>
      </c>
    </row>
    <row r="14" spans="1:7" x14ac:dyDescent="0.25">
      <c r="A14" s="2" t="s">
        <v>15</v>
      </c>
      <c r="B14" s="136">
        <v>5458</v>
      </c>
      <c r="C14" s="136">
        <v>5303</v>
      </c>
      <c r="D14" s="136">
        <v>5</v>
      </c>
      <c r="E14" s="136">
        <v>0</v>
      </c>
      <c r="F14" s="136">
        <v>0</v>
      </c>
      <c r="G14" s="136">
        <v>150</v>
      </c>
    </row>
    <row r="15" spans="1:7" x14ac:dyDescent="0.25">
      <c r="A15" s="2" t="s">
        <v>16</v>
      </c>
      <c r="B15" s="136">
        <v>663</v>
      </c>
      <c r="C15" s="136">
        <v>89</v>
      </c>
      <c r="D15" s="136">
        <v>1</v>
      </c>
      <c r="E15" s="136">
        <v>1</v>
      </c>
      <c r="F15" s="136">
        <v>0</v>
      </c>
      <c r="G15" s="136">
        <v>572</v>
      </c>
    </row>
    <row r="16" spans="1:7" x14ac:dyDescent="0.25">
      <c r="A16" s="22" t="s">
        <v>265</v>
      </c>
      <c r="B16" s="138">
        <v>46337</v>
      </c>
      <c r="C16" s="138">
        <v>42767</v>
      </c>
      <c r="D16" s="138">
        <v>1426</v>
      </c>
      <c r="E16" s="138">
        <v>211</v>
      </c>
      <c r="F16" s="138">
        <v>158</v>
      </c>
      <c r="G16" s="138">
        <v>1775</v>
      </c>
    </row>
    <row r="17" spans="1:7" x14ac:dyDescent="0.25">
      <c r="A17" s="279" t="s">
        <v>266</v>
      </c>
      <c r="B17" s="280"/>
      <c r="C17" s="280"/>
      <c r="D17" s="280"/>
      <c r="E17" s="280"/>
      <c r="F17" s="280"/>
      <c r="G17" s="280"/>
    </row>
    <row r="18" spans="1:7" x14ac:dyDescent="0.25">
      <c r="A18" s="2" t="s">
        <v>11</v>
      </c>
      <c r="B18" s="136">
        <v>276</v>
      </c>
      <c r="C18" s="136">
        <v>137</v>
      </c>
      <c r="D18" s="136">
        <v>100</v>
      </c>
      <c r="E18" s="136">
        <v>32</v>
      </c>
      <c r="F18" s="136">
        <v>0</v>
      </c>
      <c r="G18" s="136">
        <v>7</v>
      </c>
    </row>
    <row r="19" spans="1:7" x14ac:dyDescent="0.25">
      <c r="A19" s="2" t="s">
        <v>12</v>
      </c>
      <c r="B19" s="136">
        <v>33383</v>
      </c>
      <c r="C19" s="136">
        <v>32321</v>
      </c>
      <c r="D19" s="136">
        <v>159</v>
      </c>
      <c r="E19" s="136">
        <v>2</v>
      </c>
      <c r="F19" s="136">
        <v>1</v>
      </c>
      <c r="G19" s="136">
        <v>900</v>
      </c>
    </row>
    <row r="20" spans="1:7" x14ac:dyDescent="0.25">
      <c r="A20" s="2" t="s">
        <v>13</v>
      </c>
      <c r="B20" s="136">
        <v>56172</v>
      </c>
      <c r="C20" s="136">
        <v>7123</v>
      </c>
      <c r="D20" s="136">
        <v>6189</v>
      </c>
      <c r="E20" s="136">
        <v>5646</v>
      </c>
      <c r="F20" s="136">
        <v>36487</v>
      </c>
      <c r="G20" s="136">
        <v>727</v>
      </c>
    </row>
    <row r="21" spans="1:7" x14ac:dyDescent="0.25">
      <c r="A21" s="2" t="s">
        <v>14</v>
      </c>
      <c r="B21" s="136">
        <v>0</v>
      </c>
      <c r="C21" s="136">
        <v>0</v>
      </c>
      <c r="D21" s="136">
        <v>0</v>
      </c>
      <c r="E21" s="136">
        <v>0</v>
      </c>
      <c r="F21" s="136">
        <v>0</v>
      </c>
      <c r="G21" s="136">
        <v>0</v>
      </c>
    </row>
    <row r="22" spans="1:7" x14ac:dyDescent="0.25">
      <c r="A22" s="2" t="s">
        <v>15</v>
      </c>
      <c r="B22" s="136">
        <v>5458</v>
      </c>
      <c r="C22" s="136">
        <v>5303</v>
      </c>
      <c r="D22" s="136">
        <v>5</v>
      </c>
      <c r="E22" s="136">
        <v>0</v>
      </c>
      <c r="F22" s="136">
        <v>0</v>
      </c>
      <c r="G22" s="136">
        <v>150</v>
      </c>
    </row>
    <row r="23" spans="1:7" x14ac:dyDescent="0.25">
      <c r="A23" s="2" t="s">
        <v>16</v>
      </c>
      <c r="B23" s="136">
        <v>663</v>
      </c>
      <c r="C23" s="136">
        <v>89</v>
      </c>
      <c r="D23" s="136">
        <v>1</v>
      </c>
      <c r="E23" s="136">
        <v>1</v>
      </c>
      <c r="F23" s="136">
        <v>0</v>
      </c>
      <c r="G23" s="136">
        <v>572</v>
      </c>
    </row>
    <row r="24" spans="1:7" x14ac:dyDescent="0.25">
      <c r="A24" s="22" t="s">
        <v>265</v>
      </c>
      <c r="B24" s="138">
        <v>95952</v>
      </c>
      <c r="C24" s="138">
        <v>44973</v>
      </c>
      <c r="D24" s="138">
        <v>6454</v>
      </c>
      <c r="E24" s="138">
        <v>5681</v>
      </c>
      <c r="F24" s="138">
        <v>36488</v>
      </c>
      <c r="G24" s="138">
        <v>2356</v>
      </c>
    </row>
    <row r="25" spans="1:7" x14ac:dyDescent="0.25">
      <c r="A25" s="279" t="s">
        <v>267</v>
      </c>
      <c r="B25" s="280"/>
      <c r="C25" s="280"/>
      <c r="D25" s="280"/>
      <c r="E25" s="280"/>
      <c r="F25" s="280"/>
      <c r="G25" s="280"/>
    </row>
    <row r="26" spans="1:7" x14ac:dyDescent="0.25">
      <c r="A26" s="2" t="s">
        <v>11</v>
      </c>
      <c r="B26" s="137">
        <v>107880.97</v>
      </c>
      <c r="C26" s="137">
        <v>56627.32</v>
      </c>
      <c r="D26" s="137">
        <v>35139.03</v>
      </c>
      <c r="E26" s="137">
        <v>11227.79</v>
      </c>
      <c r="F26" s="137">
        <v>0</v>
      </c>
      <c r="G26" s="137">
        <v>4886.83</v>
      </c>
    </row>
    <row r="27" spans="1:7" x14ac:dyDescent="0.25">
      <c r="A27" s="2" t="s">
        <v>12</v>
      </c>
      <c r="B27" s="137">
        <v>14860319.4</v>
      </c>
      <c r="C27" s="137">
        <v>14406622.220000001</v>
      </c>
      <c r="D27" s="137">
        <v>59275.61</v>
      </c>
      <c r="E27" s="137">
        <v>720</v>
      </c>
      <c r="F27" s="137">
        <v>540</v>
      </c>
      <c r="G27" s="137">
        <v>393161.57</v>
      </c>
    </row>
    <row r="28" spans="1:7" x14ac:dyDescent="0.25">
      <c r="A28" s="2" t="s">
        <v>13</v>
      </c>
      <c r="B28" s="137">
        <v>18967372.940000001</v>
      </c>
      <c r="C28" s="137">
        <v>3174504.85</v>
      </c>
      <c r="D28" s="137">
        <v>2509490.11</v>
      </c>
      <c r="E28" s="137">
        <v>1493087.82</v>
      </c>
      <c r="F28" s="137">
        <v>11551747.41</v>
      </c>
      <c r="G28" s="137">
        <v>238542.75</v>
      </c>
    </row>
    <row r="29" spans="1:7" x14ac:dyDescent="0.25">
      <c r="A29" s="2" t="s">
        <v>14</v>
      </c>
      <c r="B29" s="137">
        <v>0</v>
      </c>
      <c r="C29" s="137">
        <v>0</v>
      </c>
      <c r="D29" s="137">
        <v>0</v>
      </c>
      <c r="E29" s="137">
        <v>0</v>
      </c>
      <c r="F29" s="137">
        <v>0</v>
      </c>
      <c r="G29" s="137">
        <v>0</v>
      </c>
    </row>
    <row r="30" spans="1:7" x14ac:dyDescent="0.25">
      <c r="A30" s="2" t="s">
        <v>15</v>
      </c>
      <c r="B30" s="137">
        <v>1114418.1200000001</v>
      </c>
      <c r="C30" s="137">
        <v>1082638.27</v>
      </c>
      <c r="D30" s="137">
        <v>1042</v>
      </c>
      <c r="E30" s="137">
        <v>0</v>
      </c>
      <c r="F30" s="137">
        <v>0</v>
      </c>
      <c r="G30" s="137">
        <v>30737.85</v>
      </c>
    </row>
    <row r="31" spans="1:7" x14ac:dyDescent="0.25">
      <c r="A31" s="2" t="s">
        <v>16</v>
      </c>
      <c r="B31" s="137">
        <v>135157</v>
      </c>
      <c r="C31" s="137">
        <v>17591.169999999998</v>
      </c>
      <c r="D31" s="137">
        <v>210</v>
      </c>
      <c r="E31" s="137">
        <v>210</v>
      </c>
      <c r="F31" s="137">
        <v>0</v>
      </c>
      <c r="G31" s="137">
        <v>117145.83</v>
      </c>
    </row>
    <row r="32" spans="1:7" x14ac:dyDescent="0.25">
      <c r="A32" s="22" t="s">
        <v>265</v>
      </c>
      <c r="B32" s="139">
        <v>35185148.43</v>
      </c>
      <c r="C32" s="139">
        <v>18737983.829999998</v>
      </c>
      <c r="D32" s="139">
        <v>2605156.75</v>
      </c>
      <c r="E32" s="139">
        <v>1505245.61</v>
      </c>
      <c r="F32" s="139">
        <v>11552287.41</v>
      </c>
      <c r="G32" s="139">
        <v>784474.83</v>
      </c>
    </row>
    <row r="34" spans="1:3" x14ac:dyDescent="0.25">
      <c r="A34" s="261" t="str">
        <f>HYPERLINK("#'Vysvetlivky'!A2", "Vysvetlivky ku kategóriám veľkosti podniku")</f>
        <v>Vysvetlivky ku kategóriám veľkosti podniku</v>
      </c>
      <c r="B34" s="262"/>
      <c r="C34" s="262"/>
    </row>
    <row r="35" spans="1:3" x14ac:dyDescent="0.25">
      <c r="A35" s="261" t="str">
        <f>HYPERLINK("#'Obsah'!A1", "Späť na obsah dátovej prílohy")</f>
        <v>Späť na obsah dátovej prílohy</v>
      </c>
      <c r="B35" s="262"/>
    </row>
  </sheetData>
  <mergeCells count="11">
    <mergeCell ref="A2:G2"/>
    <mergeCell ref="A3:G3"/>
    <mergeCell ref="A5:G5"/>
    <mergeCell ref="A7:A8"/>
    <mergeCell ref="B7:B8"/>
    <mergeCell ref="C7:G7"/>
    <mergeCell ref="A9:G9"/>
    <mergeCell ref="A17:G17"/>
    <mergeCell ref="A25:G25"/>
    <mergeCell ref="A34:C34"/>
    <mergeCell ref="A35:B35"/>
  </mergeCells>
  <pageMargins left="0.7" right="0.7" top="0.75" bottom="0.75" header="0.3" footer="0.3"/>
  <pageSetup paperSize="9" orientation="portrait" horizontalDpi="300" verticalDpi="30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199218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59" t="s">
        <v>285</v>
      </c>
      <c r="B2" s="259"/>
      <c r="C2" s="259"/>
      <c r="D2" s="259"/>
      <c r="E2" s="259"/>
      <c r="F2" s="259"/>
      <c r="G2" s="259"/>
    </row>
    <row r="3" spans="1:7" x14ac:dyDescent="0.25">
      <c r="A3" s="281" t="s">
        <v>256</v>
      </c>
      <c r="B3" s="281"/>
      <c r="C3" s="281"/>
      <c r="D3" s="281"/>
      <c r="E3" s="281"/>
      <c r="F3" s="281"/>
      <c r="G3" s="281"/>
    </row>
    <row r="5" spans="1:7" ht="24.95" customHeight="1" x14ac:dyDescent="0.25">
      <c r="A5" s="260" t="s">
        <v>2</v>
      </c>
      <c r="B5" s="260"/>
      <c r="C5" s="260"/>
      <c r="D5" s="260"/>
      <c r="E5" s="260"/>
      <c r="F5" s="260"/>
      <c r="G5" s="260"/>
    </row>
    <row r="7" spans="1:7" x14ac:dyDescent="0.25">
      <c r="A7" s="273" t="s">
        <v>4</v>
      </c>
      <c r="B7" s="273" t="s">
        <v>257</v>
      </c>
      <c r="C7" s="267" t="s">
        <v>258</v>
      </c>
      <c r="D7" s="267"/>
      <c r="E7" s="267"/>
      <c r="F7" s="267"/>
      <c r="G7" s="267"/>
    </row>
    <row r="8" spans="1:7" x14ac:dyDescent="0.25">
      <c r="A8" s="273"/>
      <c r="B8" s="273"/>
      <c r="C8" s="1" t="s">
        <v>259</v>
      </c>
      <c r="D8" s="1" t="s">
        <v>260</v>
      </c>
      <c r="E8" s="1" t="s">
        <v>261</v>
      </c>
      <c r="F8" s="1" t="s">
        <v>262</v>
      </c>
      <c r="G8" s="1" t="s">
        <v>263</v>
      </c>
    </row>
    <row r="9" spans="1:7" x14ac:dyDescent="0.25">
      <c r="A9" s="279" t="s">
        <v>264</v>
      </c>
      <c r="B9" s="280"/>
      <c r="C9" s="280"/>
      <c r="D9" s="280"/>
      <c r="E9" s="280"/>
      <c r="F9" s="280"/>
      <c r="G9" s="280"/>
    </row>
    <row r="10" spans="1:7" x14ac:dyDescent="0.25">
      <c r="A10" s="2" t="s">
        <v>11</v>
      </c>
      <c r="B10" s="140">
        <v>211</v>
      </c>
      <c r="C10" s="140">
        <v>154</v>
      </c>
      <c r="D10" s="140">
        <v>45</v>
      </c>
      <c r="E10" s="140">
        <v>5</v>
      </c>
      <c r="F10" s="140">
        <v>0</v>
      </c>
      <c r="G10" s="140">
        <v>7</v>
      </c>
    </row>
    <row r="11" spans="1:7" x14ac:dyDescent="0.25">
      <c r="A11" s="2" t="s">
        <v>12</v>
      </c>
      <c r="B11" s="140">
        <v>37801</v>
      </c>
      <c r="C11" s="140">
        <v>36598</v>
      </c>
      <c r="D11" s="140">
        <v>186</v>
      </c>
      <c r="E11" s="140">
        <v>3</v>
      </c>
      <c r="F11" s="140">
        <v>1</v>
      </c>
      <c r="G11" s="140">
        <v>1013</v>
      </c>
    </row>
    <row r="12" spans="1:7" x14ac:dyDescent="0.25">
      <c r="A12" s="2" t="s">
        <v>13</v>
      </c>
      <c r="B12" s="140">
        <v>7129</v>
      </c>
      <c r="C12" s="140">
        <v>5294</v>
      </c>
      <c r="D12" s="140">
        <v>1370</v>
      </c>
      <c r="E12" s="140">
        <v>190</v>
      </c>
      <c r="F12" s="140">
        <v>139</v>
      </c>
      <c r="G12" s="140">
        <v>136</v>
      </c>
    </row>
    <row r="13" spans="1:7" x14ac:dyDescent="0.25">
      <c r="A13" s="2" t="s">
        <v>14</v>
      </c>
      <c r="B13" s="140">
        <v>0</v>
      </c>
      <c r="C13" s="140">
        <v>0</v>
      </c>
      <c r="D13" s="140">
        <v>0</v>
      </c>
      <c r="E13" s="140">
        <v>0</v>
      </c>
      <c r="F13" s="140">
        <v>0</v>
      </c>
      <c r="G13" s="140">
        <v>0</v>
      </c>
    </row>
    <row r="14" spans="1:7" x14ac:dyDescent="0.25">
      <c r="A14" s="2" t="s">
        <v>15</v>
      </c>
      <c r="B14" s="140">
        <v>6312</v>
      </c>
      <c r="C14" s="140">
        <v>6122</v>
      </c>
      <c r="D14" s="140">
        <v>9</v>
      </c>
      <c r="E14" s="140">
        <v>0</v>
      </c>
      <c r="F14" s="140">
        <v>0</v>
      </c>
      <c r="G14" s="140">
        <v>181</v>
      </c>
    </row>
    <row r="15" spans="1:7" x14ac:dyDescent="0.25">
      <c r="A15" s="2" t="s">
        <v>16</v>
      </c>
      <c r="B15" s="140">
        <v>718</v>
      </c>
      <c r="C15" s="140">
        <v>92</v>
      </c>
      <c r="D15" s="140">
        <v>0</v>
      </c>
      <c r="E15" s="140">
        <v>1</v>
      </c>
      <c r="F15" s="140">
        <v>0</v>
      </c>
      <c r="G15" s="140">
        <v>625</v>
      </c>
    </row>
    <row r="16" spans="1:7" x14ac:dyDescent="0.25">
      <c r="A16" s="22" t="s">
        <v>265</v>
      </c>
      <c r="B16" s="142">
        <v>52171</v>
      </c>
      <c r="C16" s="142">
        <v>48260</v>
      </c>
      <c r="D16" s="142">
        <v>1610</v>
      </c>
      <c r="E16" s="142">
        <v>199</v>
      </c>
      <c r="F16" s="142">
        <v>140</v>
      </c>
      <c r="G16" s="142">
        <v>1962</v>
      </c>
    </row>
    <row r="17" spans="1:7" x14ac:dyDescent="0.25">
      <c r="A17" s="279" t="s">
        <v>266</v>
      </c>
      <c r="B17" s="280"/>
      <c r="C17" s="280"/>
      <c r="D17" s="280"/>
      <c r="E17" s="280"/>
      <c r="F17" s="280"/>
      <c r="G17" s="280"/>
    </row>
    <row r="18" spans="1:7" x14ac:dyDescent="0.25">
      <c r="A18" s="2" t="s">
        <v>11</v>
      </c>
      <c r="B18" s="140">
        <v>827</v>
      </c>
      <c r="C18" s="140">
        <v>287</v>
      </c>
      <c r="D18" s="140">
        <v>330</v>
      </c>
      <c r="E18" s="140">
        <v>201</v>
      </c>
      <c r="F18" s="140">
        <v>0</v>
      </c>
      <c r="G18" s="140">
        <v>9</v>
      </c>
    </row>
    <row r="19" spans="1:7" x14ac:dyDescent="0.25">
      <c r="A19" s="2" t="s">
        <v>12</v>
      </c>
      <c r="B19" s="140">
        <v>37769</v>
      </c>
      <c r="C19" s="140">
        <v>36567</v>
      </c>
      <c r="D19" s="140">
        <v>186</v>
      </c>
      <c r="E19" s="140">
        <v>3</v>
      </c>
      <c r="F19" s="140">
        <v>1</v>
      </c>
      <c r="G19" s="140">
        <v>1012</v>
      </c>
    </row>
    <row r="20" spans="1:7" x14ac:dyDescent="0.25">
      <c r="A20" s="2" t="s">
        <v>13</v>
      </c>
      <c r="B20" s="140">
        <v>79613</v>
      </c>
      <c r="C20" s="140">
        <v>11805</v>
      </c>
      <c r="D20" s="140">
        <v>11323</v>
      </c>
      <c r="E20" s="140">
        <v>7814</v>
      </c>
      <c r="F20" s="140">
        <v>47769</v>
      </c>
      <c r="G20" s="140">
        <v>902</v>
      </c>
    </row>
    <row r="21" spans="1:7" x14ac:dyDescent="0.25">
      <c r="A21" s="2" t="s">
        <v>14</v>
      </c>
      <c r="B21" s="140">
        <v>0</v>
      </c>
      <c r="C21" s="140">
        <v>0</v>
      </c>
      <c r="D21" s="140">
        <v>0</v>
      </c>
      <c r="E21" s="140">
        <v>0</v>
      </c>
      <c r="F21" s="140">
        <v>0</v>
      </c>
      <c r="G21" s="140">
        <v>0</v>
      </c>
    </row>
    <row r="22" spans="1:7" x14ac:dyDescent="0.25">
      <c r="A22" s="2" t="s">
        <v>15</v>
      </c>
      <c r="B22" s="140">
        <v>6310</v>
      </c>
      <c r="C22" s="140">
        <v>6120</v>
      </c>
      <c r="D22" s="140">
        <v>9</v>
      </c>
      <c r="E22" s="140">
        <v>0</v>
      </c>
      <c r="F22" s="140">
        <v>0</v>
      </c>
      <c r="G22" s="140">
        <v>181</v>
      </c>
    </row>
    <row r="23" spans="1:7" x14ac:dyDescent="0.25">
      <c r="A23" s="2" t="s">
        <v>16</v>
      </c>
      <c r="B23" s="140">
        <v>718</v>
      </c>
      <c r="C23" s="140">
        <v>92</v>
      </c>
      <c r="D23" s="140">
        <v>0</v>
      </c>
      <c r="E23" s="140">
        <v>1</v>
      </c>
      <c r="F23" s="140">
        <v>0</v>
      </c>
      <c r="G23" s="140">
        <v>625</v>
      </c>
    </row>
    <row r="24" spans="1:7" x14ac:dyDescent="0.25">
      <c r="A24" s="22" t="s">
        <v>265</v>
      </c>
      <c r="B24" s="142">
        <v>125237</v>
      </c>
      <c r="C24" s="142">
        <v>54871</v>
      </c>
      <c r="D24" s="142">
        <v>11848</v>
      </c>
      <c r="E24" s="142">
        <v>8019</v>
      </c>
      <c r="F24" s="142">
        <v>47770</v>
      </c>
      <c r="G24" s="142">
        <v>2729</v>
      </c>
    </row>
    <row r="25" spans="1:7" x14ac:dyDescent="0.25">
      <c r="A25" s="279" t="s">
        <v>267</v>
      </c>
      <c r="B25" s="280"/>
      <c r="C25" s="280"/>
      <c r="D25" s="280"/>
      <c r="E25" s="280"/>
      <c r="F25" s="280"/>
      <c r="G25" s="280"/>
    </row>
    <row r="26" spans="1:7" x14ac:dyDescent="0.25">
      <c r="A26" s="2" t="s">
        <v>11</v>
      </c>
      <c r="B26" s="141">
        <v>302625.23</v>
      </c>
      <c r="C26" s="141">
        <v>128447</v>
      </c>
      <c r="D26" s="141">
        <v>134317.26</v>
      </c>
      <c r="E26" s="141">
        <v>32110.21</v>
      </c>
      <c r="F26" s="141">
        <v>0</v>
      </c>
      <c r="G26" s="141">
        <v>7750.76</v>
      </c>
    </row>
    <row r="27" spans="1:7" x14ac:dyDescent="0.25">
      <c r="A27" s="2" t="s">
        <v>12</v>
      </c>
      <c r="B27" s="141">
        <v>16980464.879999999</v>
      </c>
      <c r="C27" s="141">
        <v>16475273.73</v>
      </c>
      <c r="D27" s="141">
        <v>66585.279999999999</v>
      </c>
      <c r="E27" s="141">
        <v>1260</v>
      </c>
      <c r="F27" s="141">
        <v>420</v>
      </c>
      <c r="G27" s="141">
        <v>436925.87</v>
      </c>
    </row>
    <row r="28" spans="1:7" x14ac:dyDescent="0.25">
      <c r="A28" s="2" t="s">
        <v>13</v>
      </c>
      <c r="B28" s="141">
        <v>25198749.850000001</v>
      </c>
      <c r="C28" s="141">
        <v>5222375.32</v>
      </c>
      <c r="D28" s="141">
        <v>4619745.1500000004</v>
      </c>
      <c r="E28" s="141">
        <v>2222672.09</v>
      </c>
      <c r="F28" s="141">
        <v>12863961.65</v>
      </c>
      <c r="G28" s="141">
        <v>269995.64</v>
      </c>
    </row>
    <row r="29" spans="1:7" x14ac:dyDescent="0.25">
      <c r="A29" s="2" t="s">
        <v>14</v>
      </c>
      <c r="B29" s="141">
        <v>0</v>
      </c>
      <c r="C29" s="141">
        <v>0</v>
      </c>
      <c r="D29" s="141">
        <v>0</v>
      </c>
      <c r="E29" s="141">
        <v>0</v>
      </c>
      <c r="F29" s="141">
        <v>0</v>
      </c>
      <c r="G29" s="141">
        <v>0</v>
      </c>
    </row>
    <row r="30" spans="1:7" x14ac:dyDescent="0.25">
      <c r="A30" s="2" t="s">
        <v>15</v>
      </c>
      <c r="B30" s="141">
        <v>1286152.74</v>
      </c>
      <c r="C30" s="141">
        <v>1247363.77</v>
      </c>
      <c r="D30" s="141">
        <v>1807.5</v>
      </c>
      <c r="E30" s="141">
        <v>0</v>
      </c>
      <c r="F30" s="141">
        <v>0</v>
      </c>
      <c r="G30" s="141">
        <v>36981.47</v>
      </c>
    </row>
    <row r="31" spans="1:7" x14ac:dyDescent="0.25">
      <c r="A31" s="2" t="s">
        <v>16</v>
      </c>
      <c r="B31" s="141">
        <v>146033.01</v>
      </c>
      <c r="C31" s="141">
        <v>18354</v>
      </c>
      <c r="D31" s="141">
        <v>0</v>
      </c>
      <c r="E31" s="141">
        <v>210</v>
      </c>
      <c r="F31" s="141">
        <v>0</v>
      </c>
      <c r="G31" s="141">
        <v>127469.01</v>
      </c>
    </row>
    <row r="32" spans="1:7" x14ac:dyDescent="0.25">
      <c r="A32" s="22" t="s">
        <v>265</v>
      </c>
      <c r="B32" s="143">
        <v>43914025.710000001</v>
      </c>
      <c r="C32" s="143">
        <v>23091813.82</v>
      </c>
      <c r="D32" s="143">
        <v>4822455.1900000004</v>
      </c>
      <c r="E32" s="143">
        <v>2256252.2999999998</v>
      </c>
      <c r="F32" s="143">
        <v>12864381.65</v>
      </c>
      <c r="G32" s="143">
        <v>879122.75</v>
      </c>
    </row>
    <row r="34" spans="1:3" x14ac:dyDescent="0.25">
      <c r="A34" s="261" t="str">
        <f>HYPERLINK("#'Vysvetlivky'!A2", "Vysvetlivky ku kategóriám veľkosti podniku")</f>
        <v>Vysvetlivky ku kategóriám veľkosti podniku</v>
      </c>
      <c r="B34" s="262"/>
      <c r="C34" s="262"/>
    </row>
    <row r="35" spans="1:3" x14ac:dyDescent="0.25">
      <c r="A35" s="261" t="str">
        <f>HYPERLINK("#'Obsah'!A1", "Späť na obsah dátovej prílohy")</f>
        <v>Späť na obsah dátovej prílohy</v>
      </c>
      <c r="B35" s="262"/>
    </row>
  </sheetData>
  <mergeCells count="11">
    <mergeCell ref="A2:G2"/>
    <mergeCell ref="A3:G3"/>
    <mergeCell ref="A5:G5"/>
    <mergeCell ref="A7:A8"/>
    <mergeCell ref="B7:B8"/>
    <mergeCell ref="C7:G7"/>
    <mergeCell ref="A9:G9"/>
    <mergeCell ref="A17:G17"/>
    <mergeCell ref="A25:G25"/>
    <mergeCell ref="A34:C34"/>
    <mergeCell ref="A35:B35"/>
  </mergeCells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6"/>
  <sheetViews>
    <sheetView showGridLines="0" workbookViewId="0"/>
  </sheetViews>
  <sheetFormatPr defaultColWidth="11.19921875" defaultRowHeight="13.5" x14ac:dyDescent="0.25"/>
  <cols>
    <col min="1" max="1" width="12.796875" customWidth="1"/>
    <col min="2" max="11" width="15.796875" customWidth="1"/>
  </cols>
  <sheetData>
    <row r="2" spans="1:11" ht="15.75" x14ac:dyDescent="0.25">
      <c r="A2" s="259" t="s">
        <v>40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</row>
    <row r="4" spans="1:11" x14ac:dyDescent="0.25">
      <c r="A4" s="271" t="s">
        <v>41</v>
      </c>
      <c r="B4" s="271"/>
      <c r="C4" s="271"/>
      <c r="D4" s="271"/>
      <c r="E4" s="271"/>
      <c r="F4" s="271"/>
      <c r="G4" s="271"/>
      <c r="H4" s="271"/>
      <c r="I4" s="271"/>
      <c r="J4" s="271"/>
      <c r="K4" s="271"/>
    </row>
    <row r="6" spans="1:11" ht="13.5" customHeight="1" x14ac:dyDescent="0.25">
      <c r="A6" s="272" t="s">
        <v>42</v>
      </c>
      <c r="B6" s="273" t="s">
        <v>43</v>
      </c>
      <c r="C6" s="273" t="s">
        <v>44</v>
      </c>
      <c r="D6" s="273" t="s">
        <v>45</v>
      </c>
      <c r="E6" s="273">
        <v>2022</v>
      </c>
      <c r="F6" s="266" t="s">
        <v>46</v>
      </c>
      <c r="G6" s="267"/>
      <c r="H6" s="268"/>
      <c r="I6" s="269" t="s">
        <v>47</v>
      </c>
      <c r="J6" s="270"/>
      <c r="K6" s="270"/>
    </row>
    <row r="7" spans="1:11" x14ac:dyDescent="0.25">
      <c r="A7" s="272"/>
      <c r="B7" s="273"/>
      <c r="C7" s="273"/>
      <c r="D7" s="273"/>
      <c r="E7" s="273"/>
      <c r="F7" s="11" t="s">
        <v>48</v>
      </c>
      <c r="G7" s="1" t="s">
        <v>49</v>
      </c>
      <c r="H7" s="1" t="s">
        <v>50</v>
      </c>
      <c r="I7" s="11" t="s">
        <v>48</v>
      </c>
      <c r="J7" s="1" t="s">
        <v>49</v>
      </c>
      <c r="K7" s="1" t="s">
        <v>50</v>
      </c>
    </row>
    <row r="8" spans="1:11" x14ac:dyDescent="0.25">
      <c r="A8" s="15" t="s">
        <v>51</v>
      </c>
      <c r="B8" s="40"/>
      <c r="C8" s="40"/>
      <c r="D8" s="40"/>
      <c r="E8" s="40"/>
      <c r="F8" s="31"/>
      <c r="G8" s="40"/>
      <c r="H8" s="40"/>
      <c r="I8" s="32"/>
      <c r="J8" s="26"/>
      <c r="K8" s="26"/>
    </row>
    <row r="9" spans="1:11" x14ac:dyDescent="0.25">
      <c r="A9" s="12" t="s">
        <v>52</v>
      </c>
      <c r="B9" s="57"/>
      <c r="C9" s="57">
        <v>14937</v>
      </c>
      <c r="D9" s="57">
        <v>22250</v>
      </c>
      <c r="E9" s="57">
        <v>32304</v>
      </c>
      <c r="F9" s="28"/>
      <c r="G9" s="57"/>
      <c r="H9" s="57"/>
      <c r="I9" s="30"/>
      <c r="J9" s="25"/>
      <c r="K9" s="25"/>
    </row>
    <row r="10" spans="1:11" x14ac:dyDescent="0.25">
      <c r="A10" s="12" t="s">
        <v>53</v>
      </c>
      <c r="B10" s="57"/>
      <c r="C10" s="57">
        <v>14108</v>
      </c>
      <c r="D10" s="57">
        <v>52479</v>
      </c>
      <c r="E10" s="57">
        <v>27642</v>
      </c>
      <c r="F10" s="28"/>
      <c r="G10" s="57"/>
      <c r="H10" s="57"/>
      <c r="I10" s="30"/>
      <c r="J10" s="25"/>
      <c r="K10" s="25"/>
    </row>
    <row r="11" spans="1:11" x14ac:dyDescent="0.25">
      <c r="A11" s="12" t="s">
        <v>54</v>
      </c>
      <c r="B11" s="57">
        <v>25297</v>
      </c>
      <c r="C11" s="57">
        <v>24854</v>
      </c>
      <c r="D11" s="57">
        <v>55258</v>
      </c>
      <c r="E11" s="57">
        <v>43465</v>
      </c>
      <c r="F11" s="28">
        <v>-443</v>
      </c>
      <c r="G11" s="57">
        <v>29961</v>
      </c>
      <c r="H11" s="57">
        <v>18168</v>
      </c>
      <c r="I11" s="30">
        <v>-1.7511957939676599E-2</v>
      </c>
      <c r="J11" s="25">
        <v>1.1843696881053101</v>
      </c>
      <c r="K11" s="25">
        <v>0.71818792742222404</v>
      </c>
    </row>
    <row r="12" spans="1:11" x14ac:dyDescent="0.25">
      <c r="A12" s="12" t="s">
        <v>55</v>
      </c>
      <c r="B12" s="57">
        <v>15690</v>
      </c>
      <c r="C12" s="57">
        <v>80407</v>
      </c>
      <c r="D12" s="57">
        <v>38918</v>
      </c>
      <c r="E12" s="57"/>
      <c r="F12" s="28">
        <v>64717</v>
      </c>
      <c r="G12" s="57">
        <v>23228</v>
      </c>
      <c r="H12" s="57"/>
      <c r="I12" s="30">
        <v>4.1247291268323796</v>
      </c>
      <c r="J12" s="25">
        <v>1.4804333970682</v>
      </c>
      <c r="K12" s="25"/>
    </row>
    <row r="13" spans="1:11" x14ac:dyDescent="0.25">
      <c r="A13" s="12" t="s">
        <v>56</v>
      </c>
      <c r="B13" s="57">
        <v>13918</v>
      </c>
      <c r="C13" s="57">
        <v>149856</v>
      </c>
      <c r="D13" s="57">
        <v>23890</v>
      </c>
      <c r="E13" s="57"/>
      <c r="F13" s="28">
        <v>135938</v>
      </c>
      <c r="G13" s="57">
        <v>9972</v>
      </c>
      <c r="H13" s="57"/>
      <c r="I13" s="30">
        <v>9.7670642333668596</v>
      </c>
      <c r="J13" s="25">
        <v>0.71648225319729797</v>
      </c>
      <c r="K13" s="25"/>
    </row>
    <row r="14" spans="1:11" x14ac:dyDescent="0.25">
      <c r="A14" s="12" t="s">
        <v>57</v>
      </c>
      <c r="B14" s="57">
        <v>13477</v>
      </c>
      <c r="C14" s="57">
        <v>131851</v>
      </c>
      <c r="D14" s="57">
        <v>16213</v>
      </c>
      <c r="E14" s="57"/>
      <c r="F14" s="28">
        <v>118374</v>
      </c>
      <c r="G14" s="57">
        <v>2736</v>
      </c>
      <c r="H14" s="57"/>
      <c r="I14" s="30">
        <v>8.7834087704978892</v>
      </c>
      <c r="J14" s="25">
        <v>0.20301253988276299</v>
      </c>
      <c r="K14" s="25"/>
    </row>
    <row r="15" spans="1:11" x14ac:dyDescent="0.25">
      <c r="A15" s="12" t="s">
        <v>58</v>
      </c>
      <c r="B15" s="57">
        <v>13015</v>
      </c>
      <c r="C15" s="57">
        <v>56264</v>
      </c>
      <c r="D15" s="57">
        <v>11905</v>
      </c>
      <c r="E15" s="57"/>
      <c r="F15" s="28">
        <v>43249</v>
      </c>
      <c r="G15" s="57">
        <v>-1110</v>
      </c>
      <c r="H15" s="57"/>
      <c r="I15" s="30">
        <v>3.32301190933538</v>
      </c>
      <c r="J15" s="25">
        <v>-8.5286208221283105E-2</v>
      </c>
      <c r="K15" s="25"/>
    </row>
    <row r="16" spans="1:11" x14ac:dyDescent="0.25">
      <c r="A16" s="12" t="s">
        <v>59</v>
      </c>
      <c r="B16" s="57">
        <v>10350</v>
      </c>
      <c r="C16" s="57">
        <v>26217</v>
      </c>
      <c r="D16" s="57">
        <v>10284</v>
      </c>
      <c r="E16" s="57"/>
      <c r="F16" s="28">
        <v>15867</v>
      </c>
      <c r="G16" s="57">
        <v>-66</v>
      </c>
      <c r="H16" s="57"/>
      <c r="I16" s="30">
        <v>1.53304347826087</v>
      </c>
      <c r="J16" s="25">
        <v>-6.3768115942029E-3</v>
      </c>
      <c r="K16" s="25"/>
    </row>
    <row r="17" spans="1:11" x14ac:dyDescent="0.25">
      <c r="A17" s="12" t="s">
        <v>60</v>
      </c>
      <c r="B17" s="57">
        <v>10170</v>
      </c>
      <c r="C17" s="57">
        <v>24060</v>
      </c>
      <c r="D17" s="57">
        <v>11635</v>
      </c>
      <c r="E17" s="57"/>
      <c r="F17" s="28">
        <v>13890</v>
      </c>
      <c r="G17" s="57">
        <v>1465</v>
      </c>
      <c r="H17" s="57"/>
      <c r="I17" s="30">
        <v>1.3657817109144501</v>
      </c>
      <c r="J17" s="25">
        <v>0.14405113077679399</v>
      </c>
      <c r="K17" s="25"/>
    </row>
    <row r="18" spans="1:11" x14ac:dyDescent="0.25">
      <c r="A18" s="12" t="s">
        <v>61</v>
      </c>
      <c r="B18" s="57">
        <v>12781</v>
      </c>
      <c r="C18" s="57">
        <v>15834</v>
      </c>
      <c r="D18" s="57">
        <v>19450</v>
      </c>
      <c r="E18" s="57"/>
      <c r="F18" s="28">
        <v>3053</v>
      </c>
      <c r="G18" s="57">
        <v>6669</v>
      </c>
      <c r="H18" s="57"/>
      <c r="I18" s="30">
        <v>0.23887019795008199</v>
      </c>
      <c r="J18" s="25">
        <v>0.52179015726469002</v>
      </c>
      <c r="K18" s="25"/>
    </row>
    <row r="19" spans="1:11" x14ac:dyDescent="0.25">
      <c r="A19" s="12" t="s">
        <v>62</v>
      </c>
      <c r="B19" s="57">
        <v>16495</v>
      </c>
      <c r="C19" s="57">
        <v>23692</v>
      </c>
      <c r="D19" s="57">
        <v>35325</v>
      </c>
      <c r="E19" s="57"/>
      <c r="F19" s="28">
        <v>7197</v>
      </c>
      <c r="G19" s="57">
        <v>18830</v>
      </c>
      <c r="H19" s="57"/>
      <c r="I19" s="30">
        <v>0.43631403455592599</v>
      </c>
      <c r="J19" s="25">
        <v>1.1415580478933001</v>
      </c>
      <c r="K19" s="25"/>
    </row>
    <row r="20" spans="1:11" x14ac:dyDescent="0.25">
      <c r="A20" s="17" t="s">
        <v>63</v>
      </c>
      <c r="B20" s="58">
        <v>14731</v>
      </c>
      <c r="C20" s="58">
        <v>20608</v>
      </c>
      <c r="D20" s="58">
        <v>41012</v>
      </c>
      <c r="E20" s="58"/>
      <c r="F20" s="33">
        <v>5877</v>
      </c>
      <c r="G20" s="58">
        <v>26281</v>
      </c>
      <c r="H20" s="58"/>
      <c r="I20" s="35">
        <v>0.39895458556785002</v>
      </c>
      <c r="J20" s="27">
        <v>1.7840608241124201</v>
      </c>
      <c r="K20" s="27"/>
    </row>
    <row r="21" spans="1:11" x14ac:dyDescent="0.25">
      <c r="A21" s="16" t="s">
        <v>64</v>
      </c>
      <c r="B21" s="16"/>
      <c r="C21" s="16"/>
      <c r="D21" s="16"/>
      <c r="E21" s="16"/>
      <c r="F21" s="18"/>
      <c r="G21" s="16"/>
      <c r="H21" s="16"/>
      <c r="I21" s="18"/>
      <c r="J21" s="16"/>
      <c r="K21" s="16"/>
    </row>
    <row r="22" spans="1:11" x14ac:dyDescent="0.25">
      <c r="A22" s="12" t="s">
        <v>52</v>
      </c>
      <c r="B22" s="39"/>
      <c r="C22" s="39">
        <v>1709208.5</v>
      </c>
      <c r="D22" s="39">
        <v>3748938.7</v>
      </c>
      <c r="E22" s="39">
        <v>4690346.42</v>
      </c>
      <c r="F22" s="29"/>
      <c r="G22" s="39"/>
      <c r="H22" s="39"/>
      <c r="I22" s="30"/>
      <c r="J22" s="25"/>
      <c r="K22" s="25"/>
    </row>
    <row r="23" spans="1:11" x14ac:dyDescent="0.25">
      <c r="A23" s="12" t="s">
        <v>53</v>
      </c>
      <c r="B23" s="39"/>
      <c r="C23" s="39">
        <v>1674390.59</v>
      </c>
      <c r="D23" s="39">
        <v>12237584.77</v>
      </c>
      <c r="E23" s="39">
        <v>3756050.29</v>
      </c>
      <c r="F23" s="29"/>
      <c r="G23" s="39"/>
      <c r="H23" s="39"/>
      <c r="I23" s="30"/>
      <c r="J23" s="25"/>
      <c r="K23" s="25"/>
    </row>
    <row r="24" spans="1:11" x14ac:dyDescent="0.25">
      <c r="A24" s="12" t="s">
        <v>54</v>
      </c>
      <c r="B24" s="39">
        <v>2725362.7</v>
      </c>
      <c r="C24" s="39">
        <v>3003815.5</v>
      </c>
      <c r="D24" s="39">
        <v>10743585.880000001</v>
      </c>
      <c r="E24" s="39">
        <v>5219512.03</v>
      </c>
      <c r="F24" s="29">
        <v>278452.8</v>
      </c>
      <c r="G24" s="39">
        <v>8018223.1799999997</v>
      </c>
      <c r="H24" s="39">
        <v>2494149.33</v>
      </c>
      <c r="I24" s="30">
        <v>0.102170914718984</v>
      </c>
      <c r="J24" s="25">
        <v>2.9420756290529702</v>
      </c>
      <c r="K24" s="25">
        <v>0.91516234884993497</v>
      </c>
    </row>
    <row r="25" spans="1:11" x14ac:dyDescent="0.25">
      <c r="A25" s="12" t="s">
        <v>55</v>
      </c>
      <c r="B25" s="39">
        <v>1704749.8</v>
      </c>
      <c r="C25" s="39">
        <v>15462513.039999999</v>
      </c>
      <c r="D25" s="39">
        <v>8470551.4900000002</v>
      </c>
      <c r="E25" s="39"/>
      <c r="F25" s="29">
        <v>13757763.24</v>
      </c>
      <c r="G25" s="39">
        <v>6765801.6900000004</v>
      </c>
      <c r="H25" s="39"/>
      <c r="I25" s="30">
        <v>8.0702536172756805</v>
      </c>
      <c r="J25" s="25">
        <v>3.9687945351276799</v>
      </c>
      <c r="K25" s="25"/>
    </row>
    <row r="26" spans="1:11" x14ac:dyDescent="0.25">
      <c r="A26" s="12" t="s">
        <v>56</v>
      </c>
      <c r="B26" s="39">
        <v>1554373.6</v>
      </c>
      <c r="C26" s="39">
        <v>46755979.969999999</v>
      </c>
      <c r="D26" s="39">
        <v>5163308.3899999997</v>
      </c>
      <c r="E26" s="39"/>
      <c r="F26" s="29">
        <v>45201606.369999997</v>
      </c>
      <c r="G26" s="39">
        <v>3608934.79</v>
      </c>
      <c r="H26" s="39"/>
      <c r="I26" s="30">
        <v>29.080271544755998</v>
      </c>
      <c r="J26" s="25">
        <v>2.3217936730268698</v>
      </c>
      <c r="K26" s="25"/>
    </row>
    <row r="27" spans="1:11" x14ac:dyDescent="0.25">
      <c r="A27" s="12" t="s">
        <v>57</v>
      </c>
      <c r="B27" s="39">
        <v>1475014</v>
      </c>
      <c r="C27" s="39">
        <v>45373924.079999998</v>
      </c>
      <c r="D27" s="39">
        <v>2661852.0299999998</v>
      </c>
      <c r="E27" s="39"/>
      <c r="F27" s="29">
        <v>43898910.079999998</v>
      </c>
      <c r="G27" s="39">
        <v>1186838.03</v>
      </c>
      <c r="H27" s="39"/>
      <c r="I27" s="30">
        <v>29.761690451751601</v>
      </c>
      <c r="J27" s="25">
        <v>0.80462831539226098</v>
      </c>
      <c r="K27" s="25"/>
    </row>
    <row r="28" spans="1:11" x14ac:dyDescent="0.25">
      <c r="A28" s="12" t="s">
        <v>58</v>
      </c>
      <c r="B28" s="39">
        <v>1480207.1</v>
      </c>
      <c r="C28" s="39">
        <v>17747667.640000001</v>
      </c>
      <c r="D28" s="39">
        <v>2102793.62</v>
      </c>
      <c r="E28" s="39"/>
      <c r="F28" s="29">
        <v>16267460.539999999</v>
      </c>
      <c r="G28" s="39">
        <v>622586.52</v>
      </c>
      <c r="H28" s="39"/>
      <c r="I28" s="30">
        <v>10.9899895359237</v>
      </c>
      <c r="J28" s="25">
        <v>0.42060771090748</v>
      </c>
      <c r="K28" s="25"/>
    </row>
    <row r="29" spans="1:11" x14ac:dyDescent="0.25">
      <c r="A29" s="12" t="s">
        <v>59</v>
      </c>
      <c r="B29" s="39">
        <v>1286073.6599999999</v>
      </c>
      <c r="C29" s="39">
        <v>7569461.6500000004</v>
      </c>
      <c r="D29" s="39">
        <v>2052482.53</v>
      </c>
      <c r="E29" s="39"/>
      <c r="F29" s="29">
        <v>6283387.9900000002</v>
      </c>
      <c r="G29" s="39">
        <v>766408.87000000104</v>
      </c>
      <c r="H29" s="39"/>
      <c r="I29" s="30">
        <v>4.8857139255927198</v>
      </c>
      <c r="J29" s="25">
        <v>0.59592921761573203</v>
      </c>
      <c r="K29" s="25"/>
    </row>
    <row r="30" spans="1:11" x14ac:dyDescent="0.25">
      <c r="A30" s="12" t="s">
        <v>60</v>
      </c>
      <c r="B30" s="39">
        <v>1303945.8899999999</v>
      </c>
      <c r="C30" s="39">
        <v>7032176.9100000001</v>
      </c>
      <c r="D30" s="39">
        <v>2644984.81</v>
      </c>
      <c r="E30" s="39"/>
      <c r="F30" s="29">
        <v>5728231.0199999996</v>
      </c>
      <c r="G30" s="39">
        <v>1341038.92</v>
      </c>
      <c r="H30" s="39"/>
      <c r="I30" s="30">
        <v>4.3929974885691001</v>
      </c>
      <c r="J30" s="25">
        <v>1.02844675556284</v>
      </c>
      <c r="K30" s="25"/>
    </row>
    <row r="31" spans="1:11" x14ac:dyDescent="0.25">
      <c r="A31" s="12" t="s">
        <v>61</v>
      </c>
      <c r="B31" s="39">
        <v>1454382.1</v>
      </c>
      <c r="C31" s="39">
        <v>2539028.0299999998</v>
      </c>
      <c r="D31" s="39">
        <v>2951618.8</v>
      </c>
      <c r="E31" s="39"/>
      <c r="F31" s="29">
        <v>1084645.93</v>
      </c>
      <c r="G31" s="39">
        <v>1497236.7</v>
      </c>
      <c r="H31" s="39"/>
      <c r="I31" s="30">
        <v>0.74577783238668804</v>
      </c>
      <c r="J31" s="25">
        <v>1.0294658466987501</v>
      </c>
      <c r="K31" s="25"/>
    </row>
    <row r="32" spans="1:11" x14ac:dyDescent="0.25">
      <c r="A32" s="12" t="s">
        <v>62</v>
      </c>
      <c r="B32" s="39">
        <v>1881466.66</v>
      </c>
      <c r="C32" s="39">
        <v>2937176.74</v>
      </c>
      <c r="D32" s="39">
        <v>5153059.2300000004</v>
      </c>
      <c r="E32" s="39"/>
      <c r="F32" s="29">
        <v>1055710.08</v>
      </c>
      <c r="G32" s="39">
        <v>3271592.57</v>
      </c>
      <c r="H32" s="39"/>
      <c r="I32" s="30">
        <v>0.56111017135961405</v>
      </c>
      <c r="J32" s="25">
        <v>1.7388522685807299</v>
      </c>
      <c r="K32" s="25"/>
    </row>
    <row r="33" spans="1:11" x14ac:dyDescent="0.25">
      <c r="A33" s="17" t="s">
        <v>63</v>
      </c>
      <c r="B33" s="42">
        <v>1659273.44</v>
      </c>
      <c r="C33" s="42">
        <v>3054076.15</v>
      </c>
      <c r="D33" s="42">
        <v>5506823.4699999997</v>
      </c>
      <c r="E33" s="42"/>
      <c r="F33" s="34">
        <v>1394802.71</v>
      </c>
      <c r="G33" s="42">
        <v>3847550.03</v>
      </c>
      <c r="H33" s="42"/>
      <c r="I33" s="35">
        <v>0.84061052046972995</v>
      </c>
      <c r="J33" s="27">
        <v>2.3188161379838599</v>
      </c>
      <c r="K33" s="27"/>
    </row>
    <row r="34" spans="1:11" x14ac:dyDescent="0.25">
      <c r="A34" s="263" t="s">
        <v>65</v>
      </c>
      <c r="B34" s="264"/>
      <c r="C34" s="264"/>
      <c r="D34" s="264"/>
      <c r="E34" s="264"/>
      <c r="F34" s="264"/>
      <c r="G34" s="264"/>
      <c r="H34" s="265"/>
      <c r="I34" s="265"/>
      <c r="J34" s="263"/>
      <c r="K34" s="263"/>
    </row>
    <row r="35" spans="1:11" x14ac:dyDescent="0.25">
      <c r="A35" s="12"/>
      <c r="B35" s="13"/>
      <c r="C35" s="13"/>
      <c r="D35" s="13"/>
      <c r="E35" s="13"/>
      <c r="F35" s="13"/>
      <c r="G35" s="13"/>
      <c r="H35" s="14"/>
      <c r="I35" s="14"/>
      <c r="J35" s="12"/>
      <c r="K35" s="12"/>
    </row>
    <row r="36" spans="1:11" x14ac:dyDescent="0.25">
      <c r="A36" s="261" t="str">
        <f>HYPERLINK("#'Obsah'!A1", "Späť na obsah dátovej prílohy")</f>
        <v>Späť na obsah dátovej prílohy</v>
      </c>
      <c r="B36" s="262"/>
    </row>
  </sheetData>
  <mergeCells count="11">
    <mergeCell ref="A34:K34"/>
    <mergeCell ref="A36:B36"/>
    <mergeCell ref="F6:H6"/>
    <mergeCell ref="I6:K6"/>
    <mergeCell ref="A2:K2"/>
    <mergeCell ref="A4:K4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orientation="portrait" horizontalDpi="300" verticalDpi="30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199218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59" t="s">
        <v>286</v>
      </c>
      <c r="B2" s="259"/>
      <c r="C2" s="259"/>
      <c r="D2" s="259"/>
      <c r="E2" s="259"/>
      <c r="F2" s="259"/>
      <c r="G2" s="259"/>
    </row>
    <row r="3" spans="1:7" x14ac:dyDescent="0.25">
      <c r="A3" s="281" t="s">
        <v>256</v>
      </c>
      <c r="B3" s="281"/>
      <c r="C3" s="281"/>
      <c r="D3" s="281"/>
      <c r="E3" s="281"/>
      <c r="F3" s="281"/>
      <c r="G3" s="281"/>
    </row>
    <row r="5" spans="1:7" ht="24.95" customHeight="1" x14ac:dyDescent="0.25">
      <c r="A5" s="260" t="s">
        <v>2</v>
      </c>
      <c r="B5" s="260"/>
      <c r="C5" s="260"/>
      <c r="D5" s="260"/>
      <c r="E5" s="260"/>
      <c r="F5" s="260"/>
      <c r="G5" s="260"/>
    </row>
    <row r="7" spans="1:7" x14ac:dyDescent="0.25">
      <c r="A7" s="273" t="s">
        <v>4</v>
      </c>
      <c r="B7" s="273" t="s">
        <v>257</v>
      </c>
      <c r="C7" s="267" t="s">
        <v>258</v>
      </c>
      <c r="D7" s="267"/>
      <c r="E7" s="267"/>
      <c r="F7" s="267"/>
      <c r="G7" s="267"/>
    </row>
    <row r="8" spans="1:7" x14ac:dyDescent="0.25">
      <c r="A8" s="273"/>
      <c r="B8" s="273"/>
      <c r="C8" s="1" t="s">
        <v>259</v>
      </c>
      <c r="D8" s="1" t="s">
        <v>260</v>
      </c>
      <c r="E8" s="1" t="s">
        <v>261</v>
      </c>
      <c r="F8" s="1" t="s">
        <v>262</v>
      </c>
      <c r="G8" s="1" t="s">
        <v>263</v>
      </c>
    </row>
    <row r="9" spans="1:7" x14ac:dyDescent="0.25">
      <c r="A9" s="279" t="s">
        <v>264</v>
      </c>
      <c r="B9" s="280"/>
      <c r="C9" s="280"/>
      <c r="D9" s="280"/>
      <c r="E9" s="280"/>
      <c r="F9" s="280"/>
      <c r="G9" s="280"/>
    </row>
    <row r="10" spans="1:7" x14ac:dyDescent="0.25">
      <c r="A10" s="2" t="s">
        <v>11</v>
      </c>
      <c r="B10" s="144">
        <v>1258</v>
      </c>
      <c r="C10" s="144">
        <v>906</v>
      </c>
      <c r="D10" s="144">
        <v>265</v>
      </c>
      <c r="E10" s="144">
        <v>33</v>
      </c>
      <c r="F10" s="144">
        <v>15</v>
      </c>
      <c r="G10" s="144">
        <v>39</v>
      </c>
    </row>
    <row r="11" spans="1:7" x14ac:dyDescent="0.25">
      <c r="A11" s="2" t="s">
        <v>12</v>
      </c>
      <c r="B11" s="144">
        <v>44181</v>
      </c>
      <c r="C11" s="144">
        <v>42699</v>
      </c>
      <c r="D11" s="144">
        <v>249</v>
      </c>
      <c r="E11" s="144">
        <v>5</v>
      </c>
      <c r="F11" s="144">
        <v>2</v>
      </c>
      <c r="G11" s="144">
        <v>1226</v>
      </c>
    </row>
    <row r="12" spans="1:7" x14ac:dyDescent="0.25">
      <c r="A12" s="2" t="s">
        <v>13</v>
      </c>
      <c r="B12" s="144">
        <v>10680</v>
      </c>
      <c r="C12" s="144">
        <v>7984</v>
      </c>
      <c r="D12" s="144">
        <v>2110</v>
      </c>
      <c r="E12" s="144">
        <v>248</v>
      </c>
      <c r="F12" s="144">
        <v>138</v>
      </c>
      <c r="G12" s="144">
        <v>200</v>
      </c>
    </row>
    <row r="13" spans="1:7" x14ac:dyDescent="0.25">
      <c r="A13" s="2" t="s">
        <v>14</v>
      </c>
      <c r="B13" s="144">
        <v>0</v>
      </c>
      <c r="C13" s="144">
        <v>0</v>
      </c>
      <c r="D13" s="144">
        <v>0</v>
      </c>
      <c r="E13" s="144">
        <v>0</v>
      </c>
      <c r="F13" s="144">
        <v>0</v>
      </c>
      <c r="G13" s="144">
        <v>0</v>
      </c>
    </row>
    <row r="14" spans="1:7" x14ac:dyDescent="0.25">
      <c r="A14" s="2" t="s">
        <v>15</v>
      </c>
      <c r="B14" s="144">
        <v>7284</v>
      </c>
      <c r="C14" s="144">
        <v>7073</v>
      </c>
      <c r="D14" s="144">
        <v>11</v>
      </c>
      <c r="E14" s="144">
        <v>0</v>
      </c>
      <c r="F14" s="144">
        <v>0</v>
      </c>
      <c r="G14" s="144">
        <v>200</v>
      </c>
    </row>
    <row r="15" spans="1:7" x14ac:dyDescent="0.25">
      <c r="A15" s="2" t="s">
        <v>16</v>
      </c>
      <c r="B15" s="144">
        <v>741</v>
      </c>
      <c r="C15" s="144">
        <v>96</v>
      </c>
      <c r="D15" s="144">
        <v>0</v>
      </c>
      <c r="E15" s="144">
        <v>1</v>
      </c>
      <c r="F15" s="144">
        <v>0</v>
      </c>
      <c r="G15" s="144">
        <v>644</v>
      </c>
    </row>
    <row r="16" spans="1:7" x14ac:dyDescent="0.25">
      <c r="A16" s="22" t="s">
        <v>265</v>
      </c>
      <c r="B16" s="146">
        <v>64144</v>
      </c>
      <c r="C16" s="146">
        <v>58758</v>
      </c>
      <c r="D16" s="146">
        <v>2635</v>
      </c>
      <c r="E16" s="146">
        <v>287</v>
      </c>
      <c r="F16" s="146">
        <v>155</v>
      </c>
      <c r="G16" s="146">
        <v>2309</v>
      </c>
    </row>
    <row r="17" spans="1:7" x14ac:dyDescent="0.25">
      <c r="A17" s="279" t="s">
        <v>266</v>
      </c>
      <c r="B17" s="280"/>
      <c r="C17" s="280"/>
      <c r="D17" s="280"/>
      <c r="E17" s="280"/>
      <c r="F17" s="280"/>
      <c r="G17" s="280"/>
    </row>
    <row r="18" spans="1:7" x14ac:dyDescent="0.25">
      <c r="A18" s="2" t="s">
        <v>11</v>
      </c>
      <c r="B18" s="144">
        <v>7943</v>
      </c>
      <c r="C18" s="144">
        <v>2025</v>
      </c>
      <c r="D18" s="144">
        <v>2289</v>
      </c>
      <c r="E18" s="144">
        <v>1389</v>
      </c>
      <c r="F18" s="144">
        <v>2142</v>
      </c>
      <c r="G18" s="144">
        <v>98</v>
      </c>
    </row>
    <row r="19" spans="1:7" x14ac:dyDescent="0.25">
      <c r="A19" s="2" t="s">
        <v>12</v>
      </c>
      <c r="B19" s="144">
        <v>44135</v>
      </c>
      <c r="C19" s="144">
        <v>42655</v>
      </c>
      <c r="D19" s="144">
        <v>248</v>
      </c>
      <c r="E19" s="144">
        <v>5</v>
      </c>
      <c r="F19" s="144">
        <v>2</v>
      </c>
      <c r="G19" s="144">
        <v>1225</v>
      </c>
    </row>
    <row r="20" spans="1:7" x14ac:dyDescent="0.25">
      <c r="A20" s="2" t="s">
        <v>13</v>
      </c>
      <c r="B20" s="144">
        <v>78560</v>
      </c>
      <c r="C20" s="144">
        <v>19055</v>
      </c>
      <c r="D20" s="144">
        <v>18377</v>
      </c>
      <c r="E20" s="144">
        <v>9722</v>
      </c>
      <c r="F20" s="144">
        <v>30253</v>
      </c>
      <c r="G20" s="144">
        <v>1153</v>
      </c>
    </row>
    <row r="21" spans="1:7" x14ac:dyDescent="0.25">
      <c r="A21" s="2" t="s">
        <v>14</v>
      </c>
      <c r="B21" s="144">
        <v>0</v>
      </c>
      <c r="C21" s="144">
        <v>0</v>
      </c>
      <c r="D21" s="144">
        <v>0</v>
      </c>
      <c r="E21" s="144">
        <v>0</v>
      </c>
      <c r="F21" s="144">
        <v>0</v>
      </c>
      <c r="G21" s="144">
        <v>0</v>
      </c>
    </row>
    <row r="22" spans="1:7" x14ac:dyDescent="0.25">
      <c r="A22" s="2" t="s">
        <v>15</v>
      </c>
      <c r="B22" s="144">
        <v>7279</v>
      </c>
      <c r="C22" s="144">
        <v>7069</v>
      </c>
      <c r="D22" s="144">
        <v>11</v>
      </c>
      <c r="E22" s="144">
        <v>0</v>
      </c>
      <c r="F22" s="144">
        <v>0</v>
      </c>
      <c r="G22" s="144">
        <v>199</v>
      </c>
    </row>
    <row r="23" spans="1:7" x14ac:dyDescent="0.25">
      <c r="A23" s="2" t="s">
        <v>16</v>
      </c>
      <c r="B23" s="144">
        <v>740</v>
      </c>
      <c r="C23" s="144">
        <v>96</v>
      </c>
      <c r="D23" s="144">
        <v>0</v>
      </c>
      <c r="E23" s="144">
        <v>1</v>
      </c>
      <c r="F23" s="144">
        <v>0</v>
      </c>
      <c r="G23" s="144">
        <v>643</v>
      </c>
    </row>
    <row r="24" spans="1:7" x14ac:dyDescent="0.25">
      <c r="A24" s="22" t="s">
        <v>265</v>
      </c>
      <c r="B24" s="146">
        <v>138657</v>
      </c>
      <c r="C24" s="146">
        <v>70900</v>
      </c>
      <c r="D24" s="146">
        <v>20925</v>
      </c>
      <c r="E24" s="146">
        <v>11117</v>
      </c>
      <c r="F24" s="146">
        <v>32397</v>
      </c>
      <c r="G24" s="146">
        <v>3318</v>
      </c>
    </row>
    <row r="25" spans="1:7" x14ac:dyDescent="0.25">
      <c r="A25" s="279" t="s">
        <v>267</v>
      </c>
      <c r="B25" s="280"/>
      <c r="C25" s="280"/>
      <c r="D25" s="280"/>
      <c r="E25" s="280"/>
      <c r="F25" s="280"/>
      <c r="G25" s="280"/>
    </row>
    <row r="26" spans="1:7" x14ac:dyDescent="0.25">
      <c r="A26" s="2" t="s">
        <v>11</v>
      </c>
      <c r="B26" s="145">
        <v>2263299.66</v>
      </c>
      <c r="C26" s="145">
        <v>603489.29</v>
      </c>
      <c r="D26" s="145">
        <v>833776.98</v>
      </c>
      <c r="E26" s="145">
        <v>352972.02</v>
      </c>
      <c r="F26" s="145">
        <v>435110.53</v>
      </c>
      <c r="G26" s="145">
        <v>37950.839999999997</v>
      </c>
    </row>
    <row r="27" spans="1:7" x14ac:dyDescent="0.25">
      <c r="A27" s="2" t="s">
        <v>12</v>
      </c>
      <c r="B27" s="145">
        <v>30463727.120000001</v>
      </c>
      <c r="C27" s="145">
        <v>29485150.41</v>
      </c>
      <c r="D27" s="145">
        <v>150401.71</v>
      </c>
      <c r="E27" s="145">
        <v>3150</v>
      </c>
      <c r="F27" s="145">
        <v>1260</v>
      </c>
      <c r="G27" s="145">
        <v>823765</v>
      </c>
    </row>
    <row r="28" spans="1:7" x14ac:dyDescent="0.25">
      <c r="A28" s="2" t="s">
        <v>13</v>
      </c>
      <c r="B28" s="145">
        <v>26712127.710000001</v>
      </c>
      <c r="C28" s="145">
        <v>8865074.1600000001</v>
      </c>
      <c r="D28" s="145">
        <v>8338567.8099999996</v>
      </c>
      <c r="E28" s="145">
        <v>3245421.36</v>
      </c>
      <c r="F28" s="145">
        <v>5867498.6799999997</v>
      </c>
      <c r="G28" s="145">
        <v>395565.7</v>
      </c>
    </row>
    <row r="29" spans="1:7" x14ac:dyDescent="0.25">
      <c r="A29" s="2" t="s">
        <v>14</v>
      </c>
      <c r="B29" s="145">
        <v>0</v>
      </c>
      <c r="C29" s="145">
        <v>0</v>
      </c>
      <c r="D29" s="145">
        <v>0</v>
      </c>
      <c r="E29" s="145">
        <v>0</v>
      </c>
      <c r="F29" s="145">
        <v>0</v>
      </c>
      <c r="G29" s="145">
        <v>0</v>
      </c>
    </row>
    <row r="30" spans="1:7" x14ac:dyDescent="0.25">
      <c r="A30" s="2" t="s">
        <v>15</v>
      </c>
      <c r="B30" s="145">
        <v>2236739.0299999998</v>
      </c>
      <c r="C30" s="145">
        <v>2172163.94</v>
      </c>
      <c r="D30" s="145">
        <v>3259.34</v>
      </c>
      <c r="E30" s="145">
        <v>0</v>
      </c>
      <c r="F30" s="145">
        <v>0</v>
      </c>
      <c r="G30" s="145">
        <v>61315.75</v>
      </c>
    </row>
    <row r="31" spans="1:7" x14ac:dyDescent="0.25">
      <c r="A31" s="2" t="s">
        <v>16</v>
      </c>
      <c r="B31" s="145">
        <v>227861.88</v>
      </c>
      <c r="C31" s="145">
        <v>29221.22</v>
      </c>
      <c r="D31" s="145">
        <v>0</v>
      </c>
      <c r="E31" s="145">
        <v>315</v>
      </c>
      <c r="F31" s="145">
        <v>0</v>
      </c>
      <c r="G31" s="145">
        <v>198325.66</v>
      </c>
    </row>
    <row r="32" spans="1:7" x14ac:dyDescent="0.25">
      <c r="A32" s="22" t="s">
        <v>265</v>
      </c>
      <c r="B32" s="147">
        <v>61903755.399999999</v>
      </c>
      <c r="C32" s="147">
        <v>41155099.020000003</v>
      </c>
      <c r="D32" s="147">
        <v>9326005.8399999999</v>
      </c>
      <c r="E32" s="147">
        <v>3601858.38</v>
      </c>
      <c r="F32" s="147">
        <v>6303869.21</v>
      </c>
      <c r="G32" s="147">
        <v>1516922.95</v>
      </c>
    </row>
    <row r="34" spans="1:3" x14ac:dyDescent="0.25">
      <c r="A34" s="261" t="str">
        <f>HYPERLINK("#'Vysvetlivky'!A2", "Vysvetlivky ku kategóriám veľkosti podniku")</f>
        <v>Vysvetlivky ku kategóriám veľkosti podniku</v>
      </c>
      <c r="B34" s="262"/>
      <c r="C34" s="262"/>
    </row>
    <row r="35" spans="1:3" x14ac:dyDescent="0.25">
      <c r="A35" s="261" t="str">
        <f>HYPERLINK("#'Obsah'!A1", "Späť na obsah dátovej prílohy")</f>
        <v>Späť na obsah dátovej prílohy</v>
      </c>
      <c r="B35" s="262"/>
    </row>
  </sheetData>
  <mergeCells count="11">
    <mergeCell ref="A2:G2"/>
    <mergeCell ref="A3:G3"/>
    <mergeCell ref="A5:G5"/>
    <mergeCell ref="A7:A8"/>
    <mergeCell ref="B7:B8"/>
    <mergeCell ref="C7:G7"/>
    <mergeCell ref="A9:G9"/>
    <mergeCell ref="A17:G17"/>
    <mergeCell ref="A25:G25"/>
    <mergeCell ref="A34:C34"/>
    <mergeCell ref="A35:B35"/>
  </mergeCells>
  <pageMargins left="0.7" right="0.7" top="0.75" bottom="0.75" header="0.3" footer="0.3"/>
  <pageSetup paperSize="9" orientation="portrait" horizontalDpi="300" verticalDpi="30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199218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59" t="s">
        <v>287</v>
      </c>
      <c r="B2" s="259"/>
      <c r="C2" s="259"/>
      <c r="D2" s="259"/>
      <c r="E2" s="259"/>
      <c r="F2" s="259"/>
      <c r="G2" s="259"/>
    </row>
    <row r="3" spans="1:7" x14ac:dyDescent="0.25">
      <c r="A3" s="281" t="s">
        <v>256</v>
      </c>
      <c r="B3" s="281"/>
      <c r="C3" s="281"/>
      <c r="D3" s="281"/>
      <c r="E3" s="281"/>
      <c r="F3" s="281"/>
      <c r="G3" s="281"/>
    </row>
    <row r="5" spans="1:7" ht="24.95" customHeight="1" x14ac:dyDescent="0.25">
      <c r="A5" s="260" t="s">
        <v>2</v>
      </c>
      <c r="B5" s="260"/>
      <c r="C5" s="260"/>
      <c r="D5" s="260"/>
      <c r="E5" s="260"/>
      <c r="F5" s="260"/>
      <c r="G5" s="260"/>
    </row>
    <row r="7" spans="1:7" x14ac:dyDescent="0.25">
      <c r="A7" s="273" t="s">
        <v>4</v>
      </c>
      <c r="B7" s="273" t="s">
        <v>257</v>
      </c>
      <c r="C7" s="267" t="s">
        <v>258</v>
      </c>
      <c r="D7" s="267"/>
      <c r="E7" s="267"/>
      <c r="F7" s="267"/>
      <c r="G7" s="267"/>
    </row>
    <row r="8" spans="1:7" x14ac:dyDescent="0.25">
      <c r="A8" s="273"/>
      <c r="B8" s="273"/>
      <c r="C8" s="1" t="s">
        <v>259</v>
      </c>
      <c r="D8" s="1" t="s">
        <v>260</v>
      </c>
      <c r="E8" s="1" t="s">
        <v>261</v>
      </c>
      <c r="F8" s="1" t="s">
        <v>262</v>
      </c>
      <c r="G8" s="1" t="s">
        <v>263</v>
      </c>
    </row>
    <row r="9" spans="1:7" x14ac:dyDescent="0.25">
      <c r="A9" s="279" t="s">
        <v>264</v>
      </c>
      <c r="B9" s="280"/>
      <c r="C9" s="280"/>
      <c r="D9" s="280"/>
      <c r="E9" s="280"/>
      <c r="F9" s="280"/>
      <c r="G9" s="280"/>
    </row>
    <row r="10" spans="1:7" x14ac:dyDescent="0.25">
      <c r="A10" s="2" t="s">
        <v>11</v>
      </c>
      <c r="B10" s="148">
        <v>1227</v>
      </c>
      <c r="C10" s="148">
        <v>902</v>
      </c>
      <c r="D10" s="148">
        <v>235</v>
      </c>
      <c r="E10" s="148">
        <v>39</v>
      </c>
      <c r="F10" s="148">
        <v>16</v>
      </c>
      <c r="G10" s="148">
        <v>35</v>
      </c>
    </row>
    <row r="11" spans="1:7" x14ac:dyDescent="0.25">
      <c r="A11" s="2" t="s">
        <v>12</v>
      </c>
      <c r="B11" s="148">
        <v>46983</v>
      </c>
      <c r="C11" s="148">
        <v>45441</v>
      </c>
      <c r="D11" s="148">
        <v>253</v>
      </c>
      <c r="E11" s="148">
        <v>3</v>
      </c>
      <c r="F11" s="148">
        <v>2</v>
      </c>
      <c r="G11" s="148">
        <v>1284</v>
      </c>
    </row>
    <row r="12" spans="1:7" x14ac:dyDescent="0.25">
      <c r="A12" s="2" t="s">
        <v>13</v>
      </c>
      <c r="B12" s="148">
        <v>8112</v>
      </c>
      <c r="C12" s="148">
        <v>5946</v>
      </c>
      <c r="D12" s="148">
        <v>1570</v>
      </c>
      <c r="E12" s="148">
        <v>283</v>
      </c>
      <c r="F12" s="148">
        <v>139</v>
      </c>
      <c r="G12" s="148">
        <v>174</v>
      </c>
    </row>
    <row r="13" spans="1:7" x14ac:dyDescent="0.25">
      <c r="A13" s="2" t="s">
        <v>14</v>
      </c>
      <c r="B13" s="148">
        <v>7916</v>
      </c>
      <c r="C13" s="148">
        <v>6137</v>
      </c>
      <c r="D13" s="148">
        <v>1612</v>
      </c>
      <c r="E13" s="148">
        <v>0</v>
      </c>
      <c r="F13" s="148">
        <v>0</v>
      </c>
      <c r="G13" s="148">
        <v>167</v>
      </c>
    </row>
    <row r="14" spans="1:7" x14ac:dyDescent="0.25">
      <c r="A14" s="2" t="s">
        <v>15</v>
      </c>
      <c r="B14" s="148">
        <v>7887</v>
      </c>
      <c r="C14" s="148">
        <v>7667</v>
      </c>
      <c r="D14" s="148">
        <v>13</v>
      </c>
      <c r="E14" s="148">
        <v>0</v>
      </c>
      <c r="F14" s="148">
        <v>0</v>
      </c>
      <c r="G14" s="148">
        <v>207</v>
      </c>
    </row>
    <row r="15" spans="1:7" x14ac:dyDescent="0.25">
      <c r="A15" s="2" t="s">
        <v>16</v>
      </c>
      <c r="B15" s="148">
        <v>722</v>
      </c>
      <c r="C15" s="148">
        <v>96</v>
      </c>
      <c r="D15" s="148">
        <v>0</v>
      </c>
      <c r="E15" s="148">
        <v>1</v>
      </c>
      <c r="F15" s="148">
        <v>0</v>
      </c>
      <c r="G15" s="148">
        <v>625</v>
      </c>
    </row>
    <row r="16" spans="1:7" x14ac:dyDescent="0.25">
      <c r="A16" s="22" t="s">
        <v>265</v>
      </c>
      <c r="B16" s="150">
        <v>72847</v>
      </c>
      <c r="C16" s="150">
        <v>66189</v>
      </c>
      <c r="D16" s="150">
        <v>3683</v>
      </c>
      <c r="E16" s="150">
        <v>326</v>
      </c>
      <c r="F16" s="150">
        <v>157</v>
      </c>
      <c r="G16" s="150">
        <v>2492</v>
      </c>
    </row>
    <row r="17" spans="1:7" x14ac:dyDescent="0.25">
      <c r="A17" s="279" t="s">
        <v>266</v>
      </c>
      <c r="B17" s="280"/>
      <c r="C17" s="280"/>
      <c r="D17" s="280"/>
      <c r="E17" s="280"/>
      <c r="F17" s="280"/>
      <c r="G17" s="280"/>
    </row>
    <row r="18" spans="1:7" x14ac:dyDescent="0.25">
      <c r="A18" s="2" t="s">
        <v>11</v>
      </c>
      <c r="B18" s="148">
        <v>8304</v>
      </c>
      <c r="C18" s="148">
        <v>2047</v>
      </c>
      <c r="D18" s="148">
        <v>1831</v>
      </c>
      <c r="E18" s="148">
        <v>1692</v>
      </c>
      <c r="F18" s="148">
        <v>2645</v>
      </c>
      <c r="G18" s="148">
        <v>89</v>
      </c>
    </row>
    <row r="19" spans="1:7" x14ac:dyDescent="0.25">
      <c r="A19" s="2" t="s">
        <v>12</v>
      </c>
      <c r="B19" s="148">
        <v>46965</v>
      </c>
      <c r="C19" s="148">
        <v>45424</v>
      </c>
      <c r="D19" s="148">
        <v>253</v>
      </c>
      <c r="E19" s="148">
        <v>3</v>
      </c>
      <c r="F19" s="148">
        <v>2</v>
      </c>
      <c r="G19" s="148">
        <v>1283</v>
      </c>
    </row>
    <row r="20" spans="1:7" x14ac:dyDescent="0.25">
      <c r="A20" s="2" t="s">
        <v>13</v>
      </c>
      <c r="B20" s="148">
        <v>67785</v>
      </c>
      <c r="C20" s="148">
        <v>14270</v>
      </c>
      <c r="D20" s="148">
        <v>13449</v>
      </c>
      <c r="E20" s="148">
        <v>11714</v>
      </c>
      <c r="F20" s="148">
        <v>27570</v>
      </c>
      <c r="G20" s="148">
        <v>782</v>
      </c>
    </row>
    <row r="21" spans="1:7" x14ac:dyDescent="0.25">
      <c r="A21" s="2" t="s">
        <v>14</v>
      </c>
      <c r="B21" s="148">
        <v>32066</v>
      </c>
      <c r="C21" s="148">
        <v>14959</v>
      </c>
      <c r="D21" s="148">
        <v>16510</v>
      </c>
      <c r="E21" s="148">
        <v>0</v>
      </c>
      <c r="F21" s="148">
        <v>0</v>
      </c>
      <c r="G21" s="148">
        <v>597</v>
      </c>
    </row>
    <row r="22" spans="1:7" x14ac:dyDescent="0.25">
      <c r="A22" s="2" t="s">
        <v>15</v>
      </c>
      <c r="B22" s="148">
        <v>7885</v>
      </c>
      <c r="C22" s="148">
        <v>7665</v>
      </c>
      <c r="D22" s="148">
        <v>13</v>
      </c>
      <c r="E22" s="148">
        <v>0</v>
      </c>
      <c r="F22" s="148">
        <v>0</v>
      </c>
      <c r="G22" s="148">
        <v>207</v>
      </c>
    </row>
    <row r="23" spans="1:7" x14ac:dyDescent="0.25">
      <c r="A23" s="2" t="s">
        <v>16</v>
      </c>
      <c r="B23" s="148">
        <v>722</v>
      </c>
      <c r="C23" s="148">
        <v>96</v>
      </c>
      <c r="D23" s="148">
        <v>0</v>
      </c>
      <c r="E23" s="148">
        <v>1</v>
      </c>
      <c r="F23" s="148">
        <v>0</v>
      </c>
      <c r="G23" s="148">
        <v>625</v>
      </c>
    </row>
    <row r="24" spans="1:7" x14ac:dyDescent="0.25">
      <c r="A24" s="22" t="s">
        <v>265</v>
      </c>
      <c r="B24" s="150">
        <v>163727</v>
      </c>
      <c r="C24" s="150">
        <v>84461</v>
      </c>
      <c r="D24" s="150">
        <v>32056</v>
      </c>
      <c r="E24" s="150">
        <v>13410</v>
      </c>
      <c r="F24" s="150">
        <v>30217</v>
      </c>
      <c r="G24" s="150">
        <v>3583</v>
      </c>
    </row>
    <row r="25" spans="1:7" x14ac:dyDescent="0.25">
      <c r="A25" s="279" t="s">
        <v>267</v>
      </c>
      <c r="B25" s="280"/>
      <c r="C25" s="280"/>
      <c r="D25" s="280"/>
      <c r="E25" s="280"/>
      <c r="F25" s="280"/>
      <c r="G25" s="280"/>
    </row>
    <row r="26" spans="1:7" x14ac:dyDescent="0.25">
      <c r="A26" s="2" t="s">
        <v>11</v>
      </c>
      <c r="B26" s="149">
        <v>4176602.61</v>
      </c>
      <c r="C26" s="149">
        <v>1033064.29</v>
      </c>
      <c r="D26" s="149">
        <v>1088939.49</v>
      </c>
      <c r="E26" s="149">
        <v>815532.43</v>
      </c>
      <c r="F26" s="149">
        <v>1186845.92</v>
      </c>
      <c r="G26" s="149">
        <v>52220.480000000003</v>
      </c>
    </row>
    <row r="27" spans="1:7" x14ac:dyDescent="0.25">
      <c r="A27" s="2" t="s">
        <v>12</v>
      </c>
      <c r="B27" s="149">
        <v>33545093.640000001</v>
      </c>
      <c r="C27" s="149">
        <v>32483531.359999999</v>
      </c>
      <c r="D27" s="149">
        <v>161118.70000000001</v>
      </c>
      <c r="E27" s="149">
        <v>1890</v>
      </c>
      <c r="F27" s="149">
        <v>1080</v>
      </c>
      <c r="G27" s="149">
        <v>897473.58</v>
      </c>
    </row>
    <row r="28" spans="1:7" x14ac:dyDescent="0.25">
      <c r="A28" s="2" t="s">
        <v>13</v>
      </c>
      <c r="B28" s="149">
        <v>25560122.649999999</v>
      </c>
      <c r="C28" s="149">
        <v>7953794.3200000003</v>
      </c>
      <c r="D28" s="149">
        <v>7312716.3099999996</v>
      </c>
      <c r="E28" s="149">
        <v>4831053.01</v>
      </c>
      <c r="F28" s="149">
        <v>5083807.16</v>
      </c>
      <c r="G28" s="149">
        <v>378751.85</v>
      </c>
    </row>
    <row r="29" spans="1:7" x14ac:dyDescent="0.25">
      <c r="A29" s="2" t="s">
        <v>14</v>
      </c>
      <c r="B29" s="149">
        <v>18595081.02</v>
      </c>
      <c r="C29" s="149">
        <v>8432140.3499999996</v>
      </c>
      <c r="D29" s="149">
        <v>9823761.8200000003</v>
      </c>
      <c r="E29" s="149">
        <v>0</v>
      </c>
      <c r="F29" s="149">
        <v>0</v>
      </c>
      <c r="G29" s="149">
        <v>339178.85</v>
      </c>
    </row>
    <row r="30" spans="1:7" x14ac:dyDescent="0.25">
      <c r="A30" s="2" t="s">
        <v>15</v>
      </c>
      <c r="B30" s="149">
        <v>2424641.16</v>
      </c>
      <c r="C30" s="149">
        <v>2356795.89</v>
      </c>
      <c r="D30" s="149">
        <v>3883.08</v>
      </c>
      <c r="E30" s="149">
        <v>0</v>
      </c>
      <c r="F30" s="149">
        <v>0</v>
      </c>
      <c r="G30" s="149">
        <v>63962.19</v>
      </c>
    </row>
    <row r="31" spans="1:7" x14ac:dyDescent="0.25">
      <c r="A31" s="2" t="s">
        <v>16</v>
      </c>
      <c r="B31" s="149">
        <v>220850.27</v>
      </c>
      <c r="C31" s="149">
        <v>28847.99</v>
      </c>
      <c r="D31" s="149">
        <v>0</v>
      </c>
      <c r="E31" s="149">
        <v>315</v>
      </c>
      <c r="F31" s="149">
        <v>0</v>
      </c>
      <c r="G31" s="149">
        <v>191687.28</v>
      </c>
    </row>
    <row r="32" spans="1:7" x14ac:dyDescent="0.25">
      <c r="A32" s="22" t="s">
        <v>265</v>
      </c>
      <c r="B32" s="151">
        <v>84522391.349999994</v>
      </c>
      <c r="C32" s="151">
        <v>52288174.200000003</v>
      </c>
      <c r="D32" s="151">
        <v>18390419.399999999</v>
      </c>
      <c r="E32" s="151">
        <v>5648790.4400000004</v>
      </c>
      <c r="F32" s="151">
        <v>6271733.0800000001</v>
      </c>
      <c r="G32" s="151">
        <v>1923274.23</v>
      </c>
    </row>
    <row r="34" spans="1:3" x14ac:dyDescent="0.25">
      <c r="A34" s="261" t="str">
        <f>HYPERLINK("#'Vysvetlivky'!A2", "Vysvetlivky ku kategóriám veľkosti podniku")</f>
        <v>Vysvetlivky ku kategóriám veľkosti podniku</v>
      </c>
      <c r="B34" s="262"/>
      <c r="C34" s="262"/>
    </row>
    <row r="35" spans="1:3" x14ac:dyDescent="0.25">
      <c r="A35" s="261" t="str">
        <f>HYPERLINK("#'Obsah'!A1", "Späť na obsah dátovej prílohy")</f>
        <v>Späť na obsah dátovej prílohy</v>
      </c>
      <c r="B35" s="262"/>
    </row>
  </sheetData>
  <mergeCells count="11">
    <mergeCell ref="A2:G2"/>
    <mergeCell ref="A3:G3"/>
    <mergeCell ref="A5:G5"/>
    <mergeCell ref="A7:A8"/>
    <mergeCell ref="B7:B8"/>
    <mergeCell ref="C7:G7"/>
    <mergeCell ref="A9:G9"/>
    <mergeCell ref="A17:G17"/>
    <mergeCell ref="A25:G25"/>
    <mergeCell ref="A34:C34"/>
    <mergeCell ref="A35:B35"/>
  </mergeCells>
  <pageMargins left="0.7" right="0.7" top="0.75" bottom="0.75" header="0.3" footer="0.3"/>
  <pageSetup paperSize="9" orientation="portrait" horizontalDpi="300" verticalDpi="30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199218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59" t="s">
        <v>288</v>
      </c>
      <c r="B2" s="259"/>
      <c r="C2" s="259"/>
      <c r="D2" s="259"/>
      <c r="E2" s="259"/>
      <c r="F2" s="259"/>
      <c r="G2" s="259"/>
    </row>
    <row r="3" spans="1:7" x14ac:dyDescent="0.25">
      <c r="A3" s="281" t="s">
        <v>256</v>
      </c>
      <c r="B3" s="281"/>
      <c r="C3" s="281"/>
      <c r="D3" s="281"/>
      <c r="E3" s="281"/>
      <c r="F3" s="281"/>
      <c r="G3" s="281"/>
    </row>
    <row r="5" spans="1:7" ht="24.95" customHeight="1" x14ac:dyDescent="0.25">
      <c r="A5" s="260" t="s">
        <v>2</v>
      </c>
      <c r="B5" s="260"/>
      <c r="C5" s="260"/>
      <c r="D5" s="260"/>
      <c r="E5" s="260"/>
      <c r="F5" s="260"/>
      <c r="G5" s="260"/>
    </row>
    <row r="7" spans="1:7" x14ac:dyDescent="0.25">
      <c r="A7" s="273" t="s">
        <v>4</v>
      </c>
      <c r="B7" s="273" t="s">
        <v>257</v>
      </c>
      <c r="C7" s="267" t="s">
        <v>258</v>
      </c>
      <c r="D7" s="267"/>
      <c r="E7" s="267"/>
      <c r="F7" s="267"/>
      <c r="G7" s="267"/>
    </row>
    <row r="8" spans="1:7" x14ac:dyDescent="0.25">
      <c r="A8" s="273"/>
      <c r="B8" s="273"/>
      <c r="C8" s="1" t="s">
        <v>259</v>
      </c>
      <c r="D8" s="1" t="s">
        <v>260</v>
      </c>
      <c r="E8" s="1" t="s">
        <v>261</v>
      </c>
      <c r="F8" s="1" t="s">
        <v>262</v>
      </c>
      <c r="G8" s="1" t="s">
        <v>263</v>
      </c>
    </row>
    <row r="9" spans="1:7" x14ac:dyDescent="0.25">
      <c r="A9" s="279" t="s">
        <v>264</v>
      </c>
      <c r="B9" s="280"/>
      <c r="C9" s="280"/>
      <c r="D9" s="280"/>
      <c r="E9" s="280"/>
      <c r="F9" s="280"/>
      <c r="G9" s="280"/>
    </row>
    <row r="10" spans="1:7" x14ac:dyDescent="0.25">
      <c r="A10" s="2" t="s">
        <v>11</v>
      </c>
      <c r="B10" s="152">
        <v>313</v>
      </c>
      <c r="C10" s="152">
        <v>221</v>
      </c>
      <c r="D10" s="152">
        <v>71</v>
      </c>
      <c r="E10" s="152">
        <v>6</v>
      </c>
      <c r="F10" s="152">
        <v>4</v>
      </c>
      <c r="G10" s="152">
        <v>11</v>
      </c>
    </row>
    <row r="11" spans="1:7" x14ac:dyDescent="0.25">
      <c r="A11" s="2" t="s">
        <v>12</v>
      </c>
      <c r="B11" s="152">
        <v>49404</v>
      </c>
      <c r="C11" s="152">
        <v>47815</v>
      </c>
      <c r="D11" s="152">
        <v>243</v>
      </c>
      <c r="E11" s="152">
        <v>5</v>
      </c>
      <c r="F11" s="152">
        <v>1</v>
      </c>
      <c r="G11" s="152">
        <v>1340</v>
      </c>
    </row>
    <row r="12" spans="1:7" x14ac:dyDescent="0.25">
      <c r="A12" s="2" t="s">
        <v>13</v>
      </c>
      <c r="B12" s="152">
        <v>5668</v>
      </c>
      <c r="C12" s="152">
        <v>4176</v>
      </c>
      <c r="D12" s="152">
        <v>1088</v>
      </c>
      <c r="E12" s="152">
        <v>187</v>
      </c>
      <c r="F12" s="152">
        <v>97</v>
      </c>
      <c r="G12" s="152">
        <v>120</v>
      </c>
    </row>
    <row r="13" spans="1:7" x14ac:dyDescent="0.25">
      <c r="A13" s="2" t="s">
        <v>14</v>
      </c>
      <c r="B13" s="152">
        <v>7795</v>
      </c>
      <c r="C13" s="152">
        <v>6024</v>
      </c>
      <c r="D13" s="152">
        <v>1615</v>
      </c>
      <c r="E13" s="152">
        <v>0</v>
      </c>
      <c r="F13" s="152">
        <v>0</v>
      </c>
      <c r="G13" s="152">
        <v>156</v>
      </c>
    </row>
    <row r="14" spans="1:7" x14ac:dyDescent="0.25">
      <c r="A14" s="2" t="s">
        <v>15</v>
      </c>
      <c r="B14" s="152">
        <v>7333</v>
      </c>
      <c r="C14" s="152">
        <v>7125</v>
      </c>
      <c r="D14" s="152">
        <v>14</v>
      </c>
      <c r="E14" s="152">
        <v>0</v>
      </c>
      <c r="F14" s="152">
        <v>0</v>
      </c>
      <c r="G14" s="152">
        <v>194</v>
      </c>
    </row>
    <row r="15" spans="1:7" x14ac:dyDescent="0.25">
      <c r="A15" s="2" t="s">
        <v>16</v>
      </c>
      <c r="B15" s="152">
        <v>663</v>
      </c>
      <c r="C15" s="152">
        <v>95</v>
      </c>
      <c r="D15" s="152">
        <v>1</v>
      </c>
      <c r="E15" s="152">
        <v>1</v>
      </c>
      <c r="F15" s="152">
        <v>0</v>
      </c>
      <c r="G15" s="152">
        <v>566</v>
      </c>
    </row>
    <row r="16" spans="1:7" x14ac:dyDescent="0.25">
      <c r="A16" s="22" t="s">
        <v>265</v>
      </c>
      <c r="B16" s="154">
        <v>71176</v>
      </c>
      <c r="C16" s="154">
        <v>65456</v>
      </c>
      <c r="D16" s="154">
        <v>3032</v>
      </c>
      <c r="E16" s="154">
        <v>199</v>
      </c>
      <c r="F16" s="154">
        <v>102</v>
      </c>
      <c r="G16" s="154">
        <v>2387</v>
      </c>
    </row>
    <row r="17" spans="1:7" x14ac:dyDescent="0.25">
      <c r="A17" s="279" t="s">
        <v>266</v>
      </c>
      <c r="B17" s="280"/>
      <c r="C17" s="280"/>
      <c r="D17" s="280"/>
      <c r="E17" s="280"/>
      <c r="F17" s="280"/>
      <c r="G17" s="280"/>
    </row>
    <row r="18" spans="1:7" x14ac:dyDescent="0.25">
      <c r="A18" s="2" t="s">
        <v>11</v>
      </c>
      <c r="B18" s="152">
        <v>2168</v>
      </c>
      <c r="C18" s="152">
        <v>502</v>
      </c>
      <c r="D18" s="152">
        <v>618</v>
      </c>
      <c r="E18" s="152">
        <v>233</v>
      </c>
      <c r="F18" s="152">
        <v>780</v>
      </c>
      <c r="G18" s="152">
        <v>35</v>
      </c>
    </row>
    <row r="19" spans="1:7" x14ac:dyDescent="0.25">
      <c r="A19" s="2" t="s">
        <v>12</v>
      </c>
      <c r="B19" s="152">
        <v>49397</v>
      </c>
      <c r="C19" s="152">
        <v>47808</v>
      </c>
      <c r="D19" s="152">
        <v>243</v>
      </c>
      <c r="E19" s="152">
        <v>5</v>
      </c>
      <c r="F19" s="152">
        <v>1</v>
      </c>
      <c r="G19" s="152">
        <v>1340</v>
      </c>
    </row>
    <row r="20" spans="1:7" x14ac:dyDescent="0.25">
      <c r="A20" s="2" t="s">
        <v>13</v>
      </c>
      <c r="B20" s="152">
        <v>49531</v>
      </c>
      <c r="C20" s="152">
        <v>9707</v>
      </c>
      <c r="D20" s="152">
        <v>9111</v>
      </c>
      <c r="E20" s="152">
        <v>7653</v>
      </c>
      <c r="F20" s="152">
        <v>22484</v>
      </c>
      <c r="G20" s="152">
        <v>576</v>
      </c>
    </row>
    <row r="21" spans="1:7" x14ac:dyDescent="0.25">
      <c r="A21" s="2" t="s">
        <v>14</v>
      </c>
      <c r="B21" s="152">
        <v>33486</v>
      </c>
      <c r="C21" s="152">
        <v>14824</v>
      </c>
      <c r="D21" s="152">
        <v>18117</v>
      </c>
      <c r="E21" s="152">
        <v>0</v>
      </c>
      <c r="F21" s="152">
        <v>0</v>
      </c>
      <c r="G21" s="152">
        <v>545</v>
      </c>
    </row>
    <row r="22" spans="1:7" x14ac:dyDescent="0.25">
      <c r="A22" s="2" t="s">
        <v>15</v>
      </c>
      <c r="B22" s="152">
        <v>7333</v>
      </c>
      <c r="C22" s="152">
        <v>7125</v>
      </c>
      <c r="D22" s="152">
        <v>14</v>
      </c>
      <c r="E22" s="152">
        <v>0</v>
      </c>
      <c r="F22" s="152">
        <v>0</v>
      </c>
      <c r="G22" s="152">
        <v>194</v>
      </c>
    </row>
    <row r="23" spans="1:7" x14ac:dyDescent="0.25">
      <c r="A23" s="2" t="s">
        <v>16</v>
      </c>
      <c r="B23" s="152">
        <v>663</v>
      </c>
      <c r="C23" s="152">
        <v>95</v>
      </c>
      <c r="D23" s="152">
        <v>1</v>
      </c>
      <c r="E23" s="152">
        <v>1</v>
      </c>
      <c r="F23" s="152">
        <v>0</v>
      </c>
      <c r="G23" s="152">
        <v>566</v>
      </c>
    </row>
    <row r="24" spans="1:7" x14ac:dyDescent="0.25">
      <c r="A24" s="22" t="s">
        <v>265</v>
      </c>
      <c r="B24" s="154">
        <v>142578</v>
      </c>
      <c r="C24" s="154">
        <v>80061</v>
      </c>
      <c r="D24" s="154">
        <v>28104</v>
      </c>
      <c r="E24" s="154">
        <v>7892</v>
      </c>
      <c r="F24" s="154">
        <v>23265</v>
      </c>
      <c r="G24" s="154">
        <v>3256</v>
      </c>
    </row>
    <row r="25" spans="1:7" x14ac:dyDescent="0.25">
      <c r="A25" s="279" t="s">
        <v>267</v>
      </c>
      <c r="B25" s="280"/>
      <c r="C25" s="280"/>
      <c r="D25" s="280"/>
      <c r="E25" s="280"/>
      <c r="F25" s="280"/>
      <c r="G25" s="280"/>
    </row>
    <row r="26" spans="1:7" x14ac:dyDescent="0.25">
      <c r="A26" s="2" t="s">
        <v>11</v>
      </c>
      <c r="B26" s="153">
        <v>936629.78</v>
      </c>
      <c r="C26" s="153">
        <v>265337.15000000002</v>
      </c>
      <c r="D26" s="153">
        <v>340143.86</v>
      </c>
      <c r="E26" s="153">
        <v>100866.1</v>
      </c>
      <c r="F26" s="153">
        <v>206191.29</v>
      </c>
      <c r="G26" s="153">
        <v>24091.38</v>
      </c>
    </row>
    <row r="27" spans="1:7" x14ac:dyDescent="0.25">
      <c r="A27" s="2" t="s">
        <v>12</v>
      </c>
      <c r="B27" s="153">
        <v>35587536.170000002</v>
      </c>
      <c r="C27" s="153">
        <v>34492009.649999999</v>
      </c>
      <c r="D27" s="153">
        <v>148692.47</v>
      </c>
      <c r="E27" s="153">
        <v>2790</v>
      </c>
      <c r="F27" s="153">
        <v>450</v>
      </c>
      <c r="G27" s="153">
        <v>943594.05</v>
      </c>
    </row>
    <row r="28" spans="1:7" x14ac:dyDescent="0.25">
      <c r="A28" s="2" t="s">
        <v>13</v>
      </c>
      <c r="B28" s="153">
        <v>18968901.02</v>
      </c>
      <c r="C28" s="153">
        <v>5518337.8099999996</v>
      </c>
      <c r="D28" s="153">
        <v>4886381.8600000003</v>
      </c>
      <c r="E28" s="153">
        <v>2735020.34</v>
      </c>
      <c r="F28" s="153">
        <v>5586220.04</v>
      </c>
      <c r="G28" s="153">
        <v>242940.97</v>
      </c>
    </row>
    <row r="29" spans="1:7" x14ac:dyDescent="0.25">
      <c r="A29" s="2" t="s">
        <v>14</v>
      </c>
      <c r="B29" s="153">
        <v>19465396.02</v>
      </c>
      <c r="C29" s="153">
        <v>8454654.7300000004</v>
      </c>
      <c r="D29" s="153">
        <v>10698402.92</v>
      </c>
      <c r="E29" s="153">
        <v>0</v>
      </c>
      <c r="F29" s="153">
        <v>0</v>
      </c>
      <c r="G29" s="153">
        <v>312338.37</v>
      </c>
    </row>
    <row r="30" spans="1:7" x14ac:dyDescent="0.25">
      <c r="A30" s="2" t="s">
        <v>15</v>
      </c>
      <c r="B30" s="153">
        <v>2258307</v>
      </c>
      <c r="C30" s="153">
        <v>2194492.52</v>
      </c>
      <c r="D30" s="153">
        <v>4210.07</v>
      </c>
      <c r="E30" s="153">
        <v>0</v>
      </c>
      <c r="F30" s="153">
        <v>0</v>
      </c>
      <c r="G30" s="153">
        <v>59604.41</v>
      </c>
    </row>
    <row r="31" spans="1:7" x14ac:dyDescent="0.25">
      <c r="A31" s="2" t="s">
        <v>16</v>
      </c>
      <c r="B31" s="153">
        <v>202885.6</v>
      </c>
      <c r="C31" s="153">
        <v>28523.29</v>
      </c>
      <c r="D31" s="153">
        <v>315</v>
      </c>
      <c r="E31" s="153">
        <v>315</v>
      </c>
      <c r="F31" s="153">
        <v>0</v>
      </c>
      <c r="G31" s="153">
        <v>173732.31</v>
      </c>
    </row>
    <row r="32" spans="1:7" x14ac:dyDescent="0.25">
      <c r="A32" s="22" t="s">
        <v>265</v>
      </c>
      <c r="B32" s="155">
        <v>77419655.590000004</v>
      </c>
      <c r="C32" s="155">
        <v>50953355.149999999</v>
      </c>
      <c r="D32" s="155">
        <v>16078146.18</v>
      </c>
      <c r="E32" s="155">
        <v>2838991.44</v>
      </c>
      <c r="F32" s="155">
        <v>5792861.3300000001</v>
      </c>
      <c r="G32" s="155">
        <v>1756301.49</v>
      </c>
    </row>
    <row r="34" spans="1:3" x14ac:dyDescent="0.25">
      <c r="A34" s="261" t="str">
        <f>HYPERLINK("#'Vysvetlivky'!A2", "Vysvetlivky ku kategóriám veľkosti podniku")</f>
        <v>Vysvetlivky ku kategóriám veľkosti podniku</v>
      </c>
      <c r="B34" s="262"/>
      <c r="C34" s="262"/>
    </row>
    <row r="35" spans="1:3" x14ac:dyDescent="0.25">
      <c r="A35" s="261" t="str">
        <f>HYPERLINK("#'Obsah'!A1", "Späť na obsah dátovej prílohy")</f>
        <v>Späť na obsah dátovej prílohy</v>
      </c>
      <c r="B35" s="262"/>
    </row>
  </sheetData>
  <mergeCells count="11">
    <mergeCell ref="A2:G2"/>
    <mergeCell ref="A3:G3"/>
    <mergeCell ref="A5:G5"/>
    <mergeCell ref="A7:A8"/>
    <mergeCell ref="B7:B8"/>
    <mergeCell ref="C7:G7"/>
    <mergeCell ref="A9:G9"/>
    <mergeCell ref="A17:G17"/>
    <mergeCell ref="A25:G25"/>
    <mergeCell ref="A34:C34"/>
    <mergeCell ref="A35:B35"/>
  </mergeCells>
  <pageMargins left="0.7" right="0.7" top="0.75" bottom="0.75" header="0.3" footer="0.3"/>
  <pageSetup paperSize="9" orientation="portrait" horizontalDpi="300" verticalDpi="30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199218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59" t="s">
        <v>289</v>
      </c>
      <c r="B2" s="259"/>
      <c r="C2" s="259"/>
      <c r="D2" s="259"/>
      <c r="E2" s="259"/>
      <c r="F2" s="259"/>
      <c r="G2" s="259"/>
    </row>
    <row r="3" spans="1:7" x14ac:dyDescent="0.25">
      <c r="A3" s="281" t="s">
        <v>256</v>
      </c>
      <c r="B3" s="281"/>
      <c r="C3" s="281"/>
      <c r="D3" s="281"/>
      <c r="E3" s="281"/>
      <c r="F3" s="281"/>
      <c r="G3" s="281"/>
    </row>
    <row r="5" spans="1:7" ht="24.95" customHeight="1" x14ac:dyDescent="0.25">
      <c r="A5" s="260" t="s">
        <v>2</v>
      </c>
      <c r="B5" s="260"/>
      <c r="C5" s="260"/>
      <c r="D5" s="260"/>
      <c r="E5" s="260"/>
      <c r="F5" s="260"/>
      <c r="G5" s="260"/>
    </row>
    <row r="7" spans="1:7" x14ac:dyDescent="0.25">
      <c r="A7" s="273" t="s">
        <v>4</v>
      </c>
      <c r="B7" s="273" t="s">
        <v>257</v>
      </c>
      <c r="C7" s="267" t="s">
        <v>258</v>
      </c>
      <c r="D7" s="267"/>
      <c r="E7" s="267"/>
      <c r="F7" s="267"/>
      <c r="G7" s="267"/>
    </row>
    <row r="8" spans="1:7" x14ac:dyDescent="0.25">
      <c r="A8" s="273"/>
      <c r="B8" s="273"/>
      <c r="C8" s="1" t="s">
        <v>259</v>
      </c>
      <c r="D8" s="1" t="s">
        <v>260</v>
      </c>
      <c r="E8" s="1" t="s">
        <v>261</v>
      </c>
      <c r="F8" s="1" t="s">
        <v>262</v>
      </c>
      <c r="G8" s="1" t="s">
        <v>263</v>
      </c>
    </row>
    <row r="9" spans="1:7" x14ac:dyDescent="0.25">
      <c r="A9" s="279" t="s">
        <v>264</v>
      </c>
      <c r="B9" s="280"/>
      <c r="C9" s="280"/>
      <c r="D9" s="280"/>
      <c r="E9" s="280"/>
      <c r="F9" s="280"/>
      <c r="G9" s="280"/>
    </row>
    <row r="10" spans="1:7" x14ac:dyDescent="0.25">
      <c r="A10" s="2" t="s">
        <v>11</v>
      </c>
      <c r="B10" s="156">
        <v>146</v>
      </c>
      <c r="C10" s="156">
        <v>102</v>
      </c>
      <c r="D10" s="156">
        <v>33</v>
      </c>
      <c r="E10" s="156">
        <v>2</v>
      </c>
      <c r="F10" s="156">
        <v>3</v>
      </c>
      <c r="G10" s="156">
        <v>6</v>
      </c>
    </row>
    <row r="11" spans="1:7" x14ac:dyDescent="0.25">
      <c r="A11" s="2" t="s">
        <v>12</v>
      </c>
      <c r="B11" s="156">
        <v>41099</v>
      </c>
      <c r="C11" s="156">
        <v>39824</v>
      </c>
      <c r="D11" s="156">
        <v>165</v>
      </c>
      <c r="E11" s="156">
        <v>2</v>
      </c>
      <c r="F11" s="156">
        <v>1</v>
      </c>
      <c r="G11" s="156">
        <v>1107</v>
      </c>
    </row>
    <row r="12" spans="1:7" x14ac:dyDescent="0.25">
      <c r="A12" s="2" t="s">
        <v>13</v>
      </c>
      <c r="B12" s="156">
        <v>4025</v>
      </c>
      <c r="C12" s="156">
        <v>2996</v>
      </c>
      <c r="D12" s="156">
        <v>761</v>
      </c>
      <c r="E12" s="156">
        <v>113</v>
      </c>
      <c r="F12" s="156">
        <v>69</v>
      </c>
      <c r="G12" s="156">
        <v>86</v>
      </c>
    </row>
    <row r="13" spans="1:7" x14ac:dyDescent="0.25">
      <c r="A13" s="2" t="s">
        <v>14</v>
      </c>
      <c r="B13" s="156">
        <v>4441</v>
      </c>
      <c r="C13" s="156">
        <v>3515</v>
      </c>
      <c r="D13" s="156">
        <v>839</v>
      </c>
      <c r="E13" s="156">
        <v>0</v>
      </c>
      <c r="F13" s="156">
        <v>0</v>
      </c>
      <c r="G13" s="156">
        <v>87</v>
      </c>
    </row>
    <row r="14" spans="1:7" x14ac:dyDescent="0.25">
      <c r="A14" s="2" t="s">
        <v>15</v>
      </c>
      <c r="B14" s="156">
        <v>6164</v>
      </c>
      <c r="C14" s="156">
        <v>5994</v>
      </c>
      <c r="D14" s="156">
        <v>10</v>
      </c>
      <c r="E14" s="156">
        <v>0</v>
      </c>
      <c r="F14" s="156">
        <v>0</v>
      </c>
      <c r="G14" s="156">
        <v>160</v>
      </c>
    </row>
    <row r="15" spans="1:7" x14ac:dyDescent="0.25">
      <c r="A15" s="2" t="s">
        <v>16</v>
      </c>
      <c r="B15" s="156">
        <v>553</v>
      </c>
      <c r="C15" s="156">
        <v>74</v>
      </c>
      <c r="D15" s="156">
        <v>1</v>
      </c>
      <c r="E15" s="156">
        <v>1</v>
      </c>
      <c r="F15" s="156">
        <v>0</v>
      </c>
      <c r="G15" s="156">
        <v>477</v>
      </c>
    </row>
    <row r="16" spans="1:7" x14ac:dyDescent="0.25">
      <c r="A16" s="22" t="s">
        <v>265</v>
      </c>
      <c r="B16" s="158">
        <v>56428</v>
      </c>
      <c r="C16" s="158">
        <v>52505</v>
      </c>
      <c r="D16" s="158">
        <v>1809</v>
      </c>
      <c r="E16" s="158">
        <v>118</v>
      </c>
      <c r="F16" s="158">
        <v>73</v>
      </c>
      <c r="G16" s="158">
        <v>1923</v>
      </c>
    </row>
    <row r="17" spans="1:7" x14ac:dyDescent="0.25">
      <c r="A17" s="279" t="s">
        <v>266</v>
      </c>
      <c r="B17" s="280"/>
      <c r="C17" s="280"/>
      <c r="D17" s="280"/>
      <c r="E17" s="280"/>
      <c r="F17" s="280"/>
      <c r="G17" s="280"/>
    </row>
    <row r="18" spans="1:7" x14ac:dyDescent="0.25">
      <c r="A18" s="2" t="s">
        <v>11</v>
      </c>
      <c r="B18" s="156">
        <v>936</v>
      </c>
      <c r="C18" s="156">
        <v>245</v>
      </c>
      <c r="D18" s="156">
        <v>277</v>
      </c>
      <c r="E18" s="156">
        <v>87</v>
      </c>
      <c r="F18" s="156">
        <v>301</v>
      </c>
      <c r="G18" s="156">
        <v>26</v>
      </c>
    </row>
    <row r="19" spans="1:7" x14ac:dyDescent="0.25">
      <c r="A19" s="2" t="s">
        <v>12</v>
      </c>
      <c r="B19" s="156">
        <v>41098</v>
      </c>
      <c r="C19" s="156">
        <v>39823</v>
      </c>
      <c r="D19" s="156">
        <v>165</v>
      </c>
      <c r="E19" s="156">
        <v>2</v>
      </c>
      <c r="F19" s="156">
        <v>1</v>
      </c>
      <c r="G19" s="156">
        <v>1107</v>
      </c>
    </row>
    <row r="20" spans="1:7" x14ac:dyDescent="0.25">
      <c r="A20" s="2" t="s">
        <v>13</v>
      </c>
      <c r="B20" s="156">
        <v>34054</v>
      </c>
      <c r="C20" s="156">
        <v>6914</v>
      </c>
      <c r="D20" s="156">
        <v>6533</v>
      </c>
      <c r="E20" s="156">
        <v>4701</v>
      </c>
      <c r="F20" s="156">
        <v>15630</v>
      </c>
      <c r="G20" s="156">
        <v>276</v>
      </c>
    </row>
    <row r="21" spans="1:7" x14ac:dyDescent="0.25">
      <c r="A21" s="2" t="s">
        <v>14</v>
      </c>
      <c r="B21" s="156">
        <v>17721</v>
      </c>
      <c r="C21" s="156">
        <v>8339</v>
      </c>
      <c r="D21" s="156">
        <v>9097</v>
      </c>
      <c r="E21" s="156">
        <v>0</v>
      </c>
      <c r="F21" s="156">
        <v>0</v>
      </c>
      <c r="G21" s="156">
        <v>285</v>
      </c>
    </row>
    <row r="22" spans="1:7" x14ac:dyDescent="0.25">
      <c r="A22" s="2" t="s">
        <v>15</v>
      </c>
      <c r="B22" s="156">
        <v>6163</v>
      </c>
      <c r="C22" s="156">
        <v>5993</v>
      </c>
      <c r="D22" s="156">
        <v>10</v>
      </c>
      <c r="E22" s="156">
        <v>0</v>
      </c>
      <c r="F22" s="156">
        <v>0</v>
      </c>
      <c r="G22" s="156">
        <v>160</v>
      </c>
    </row>
    <row r="23" spans="1:7" x14ac:dyDescent="0.25">
      <c r="A23" s="2" t="s">
        <v>16</v>
      </c>
      <c r="B23" s="156">
        <v>553</v>
      </c>
      <c r="C23" s="156">
        <v>74</v>
      </c>
      <c r="D23" s="156">
        <v>1</v>
      </c>
      <c r="E23" s="156">
        <v>1</v>
      </c>
      <c r="F23" s="156">
        <v>0</v>
      </c>
      <c r="G23" s="156">
        <v>477</v>
      </c>
    </row>
    <row r="24" spans="1:7" x14ac:dyDescent="0.25">
      <c r="A24" s="22" t="s">
        <v>265</v>
      </c>
      <c r="B24" s="158">
        <v>100525</v>
      </c>
      <c r="C24" s="158">
        <v>61388</v>
      </c>
      <c r="D24" s="158">
        <v>16083</v>
      </c>
      <c r="E24" s="158">
        <v>4791</v>
      </c>
      <c r="F24" s="158">
        <v>15932</v>
      </c>
      <c r="G24" s="158">
        <v>2331</v>
      </c>
    </row>
    <row r="25" spans="1:7" x14ac:dyDescent="0.25">
      <c r="A25" s="279" t="s">
        <v>267</v>
      </c>
      <c r="B25" s="280"/>
      <c r="C25" s="280"/>
      <c r="D25" s="280"/>
      <c r="E25" s="280"/>
      <c r="F25" s="280"/>
      <c r="G25" s="280"/>
    </row>
    <row r="26" spans="1:7" x14ac:dyDescent="0.25">
      <c r="A26" s="2" t="s">
        <v>11</v>
      </c>
      <c r="B26" s="157">
        <v>373756.22</v>
      </c>
      <c r="C26" s="157">
        <v>128625.98</v>
      </c>
      <c r="D26" s="157">
        <v>150980.93</v>
      </c>
      <c r="E26" s="157">
        <v>27038.02</v>
      </c>
      <c r="F26" s="157">
        <v>45896.12</v>
      </c>
      <c r="G26" s="157">
        <v>21215.17</v>
      </c>
    </row>
    <row r="27" spans="1:7" x14ac:dyDescent="0.25">
      <c r="A27" s="2" t="s">
        <v>12</v>
      </c>
      <c r="B27" s="157">
        <v>29764001.870000001</v>
      </c>
      <c r="C27" s="157">
        <v>28877222.09</v>
      </c>
      <c r="D27" s="157">
        <v>102630.93</v>
      </c>
      <c r="E27" s="157">
        <v>900</v>
      </c>
      <c r="F27" s="157">
        <v>450</v>
      </c>
      <c r="G27" s="157">
        <v>782798.85</v>
      </c>
    </row>
    <row r="28" spans="1:7" x14ac:dyDescent="0.25">
      <c r="A28" s="2" t="s">
        <v>13</v>
      </c>
      <c r="B28" s="157">
        <v>13048320.119999999</v>
      </c>
      <c r="C28" s="157">
        <v>3984865.86</v>
      </c>
      <c r="D28" s="157">
        <v>3543932.84</v>
      </c>
      <c r="E28" s="157">
        <v>1634426.44</v>
      </c>
      <c r="F28" s="157">
        <v>3740125.69</v>
      </c>
      <c r="G28" s="157">
        <v>144969.29</v>
      </c>
    </row>
    <row r="29" spans="1:7" x14ac:dyDescent="0.25">
      <c r="A29" s="2" t="s">
        <v>14</v>
      </c>
      <c r="B29" s="157">
        <v>10075733.199999999</v>
      </c>
      <c r="C29" s="157">
        <v>4676054.8600000003</v>
      </c>
      <c r="D29" s="157">
        <v>5243262.3600000003</v>
      </c>
      <c r="E29" s="157">
        <v>0</v>
      </c>
      <c r="F29" s="157">
        <v>0</v>
      </c>
      <c r="G29" s="157">
        <v>156415.98000000001</v>
      </c>
    </row>
    <row r="30" spans="1:7" x14ac:dyDescent="0.25">
      <c r="A30" s="2" t="s">
        <v>15</v>
      </c>
      <c r="B30" s="157">
        <v>1900505.42</v>
      </c>
      <c r="C30" s="157">
        <v>1848502.48</v>
      </c>
      <c r="D30" s="157">
        <v>3004.8</v>
      </c>
      <c r="E30" s="157">
        <v>0</v>
      </c>
      <c r="F30" s="157">
        <v>0</v>
      </c>
      <c r="G30" s="157">
        <v>48998.14</v>
      </c>
    </row>
    <row r="31" spans="1:7" x14ac:dyDescent="0.25">
      <c r="A31" s="2" t="s">
        <v>16</v>
      </c>
      <c r="B31" s="157">
        <v>169779.77</v>
      </c>
      <c r="C31" s="157">
        <v>22379.65</v>
      </c>
      <c r="D31" s="157">
        <v>315</v>
      </c>
      <c r="E31" s="157">
        <v>315</v>
      </c>
      <c r="F31" s="157">
        <v>0</v>
      </c>
      <c r="G31" s="157">
        <v>146770.12</v>
      </c>
    </row>
    <row r="32" spans="1:7" x14ac:dyDescent="0.25">
      <c r="A32" s="22" t="s">
        <v>265</v>
      </c>
      <c r="B32" s="159">
        <v>55332096.600000001</v>
      </c>
      <c r="C32" s="159">
        <v>39537650.920000002</v>
      </c>
      <c r="D32" s="159">
        <v>9044126.8599999994</v>
      </c>
      <c r="E32" s="159">
        <v>1662679.46</v>
      </c>
      <c r="F32" s="159">
        <v>3786471.81</v>
      </c>
      <c r="G32" s="159">
        <v>1301167.55</v>
      </c>
    </row>
    <row r="34" spans="1:3" x14ac:dyDescent="0.25">
      <c r="A34" s="261" t="str">
        <f>HYPERLINK("#'Vysvetlivky'!A2", "Vysvetlivky ku kategóriám veľkosti podniku")</f>
        <v>Vysvetlivky ku kategóriám veľkosti podniku</v>
      </c>
      <c r="B34" s="262"/>
      <c r="C34" s="262"/>
    </row>
    <row r="35" spans="1:3" x14ac:dyDescent="0.25">
      <c r="A35" s="261" t="str">
        <f>HYPERLINK("#'Obsah'!A1", "Späť na obsah dátovej prílohy")</f>
        <v>Späť na obsah dátovej prílohy</v>
      </c>
      <c r="B35" s="262"/>
    </row>
  </sheetData>
  <mergeCells count="11">
    <mergeCell ref="A2:G2"/>
    <mergeCell ref="A3:G3"/>
    <mergeCell ref="A5:G5"/>
    <mergeCell ref="A7:A8"/>
    <mergeCell ref="B7:B8"/>
    <mergeCell ref="C7:G7"/>
    <mergeCell ref="A9:G9"/>
    <mergeCell ref="A17:G17"/>
    <mergeCell ref="A25:G25"/>
    <mergeCell ref="A34:C34"/>
    <mergeCell ref="A35:B35"/>
  </mergeCells>
  <pageMargins left="0.7" right="0.7" top="0.75" bottom="0.75" header="0.3" footer="0.3"/>
  <pageSetup paperSize="9" orientation="portrait" horizontalDpi="300" verticalDpi="30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199218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59" t="s">
        <v>255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</row>
    <row r="3" spans="1:24" x14ac:dyDescent="0.25">
      <c r="A3" s="281" t="s">
        <v>291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</row>
    <row r="5" spans="1:24" x14ac:dyDescent="0.25">
      <c r="A5" s="260" t="s">
        <v>2</v>
      </c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</row>
    <row r="7" spans="1:24" x14ac:dyDescent="0.25">
      <c r="A7" s="273" t="s">
        <v>4</v>
      </c>
      <c r="B7" s="273" t="s">
        <v>257</v>
      </c>
      <c r="C7" s="267" t="s">
        <v>292</v>
      </c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</row>
    <row r="8" spans="1:24" x14ac:dyDescent="0.25">
      <c r="A8" s="273"/>
      <c r="B8" s="273"/>
      <c r="C8" s="1" t="s">
        <v>293</v>
      </c>
      <c r="D8" s="1" t="s">
        <v>294</v>
      </c>
      <c r="E8" s="1" t="s">
        <v>295</v>
      </c>
      <c r="F8" s="1" t="s">
        <v>296</v>
      </c>
      <c r="G8" s="1" t="s">
        <v>297</v>
      </c>
      <c r="H8" s="1" t="s">
        <v>298</v>
      </c>
      <c r="I8" s="1" t="s">
        <v>299</v>
      </c>
      <c r="J8" s="1" t="s">
        <v>300</v>
      </c>
      <c r="K8" s="1" t="s">
        <v>301</v>
      </c>
      <c r="L8" s="1" t="s">
        <v>302</v>
      </c>
      <c r="M8" s="1" t="s">
        <v>303</v>
      </c>
      <c r="N8" s="1" t="s">
        <v>304</v>
      </c>
      <c r="O8" s="1" t="s">
        <v>305</v>
      </c>
      <c r="P8" s="1" t="s">
        <v>306</v>
      </c>
      <c r="Q8" s="1" t="s">
        <v>307</v>
      </c>
      <c r="R8" s="1" t="s">
        <v>308</v>
      </c>
      <c r="S8" s="1" t="s">
        <v>309</v>
      </c>
      <c r="T8" s="1" t="s">
        <v>310</v>
      </c>
      <c r="U8" s="1" t="s">
        <v>311</v>
      </c>
      <c r="V8" s="1" t="s">
        <v>312</v>
      </c>
      <c r="W8" s="1" t="s">
        <v>313</v>
      </c>
      <c r="X8" s="1" t="s">
        <v>314</v>
      </c>
    </row>
    <row r="9" spans="1:24" x14ac:dyDescent="0.25">
      <c r="A9" s="279" t="s">
        <v>264</v>
      </c>
      <c r="B9" s="280"/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0"/>
      <c r="X9" s="280"/>
    </row>
    <row r="10" spans="1:24" x14ac:dyDescent="0.25">
      <c r="A10" s="2" t="s">
        <v>11</v>
      </c>
      <c r="B10" s="160">
        <v>13693</v>
      </c>
      <c r="C10" s="160">
        <v>76</v>
      </c>
      <c r="D10" s="160">
        <v>2</v>
      </c>
      <c r="E10" s="160">
        <v>672</v>
      </c>
      <c r="F10" s="160">
        <v>7</v>
      </c>
      <c r="G10" s="160">
        <v>22</v>
      </c>
      <c r="H10" s="160">
        <v>411</v>
      </c>
      <c r="I10" s="160">
        <v>4905</v>
      </c>
      <c r="J10" s="160">
        <v>382</v>
      </c>
      <c r="K10" s="160">
        <v>3328</v>
      </c>
      <c r="L10" s="160">
        <v>128</v>
      </c>
      <c r="M10" s="160">
        <v>66</v>
      </c>
      <c r="N10" s="160">
        <v>221</v>
      </c>
      <c r="O10" s="160">
        <v>832</v>
      </c>
      <c r="P10" s="160">
        <v>599</v>
      </c>
      <c r="Q10" s="160">
        <v>5</v>
      </c>
      <c r="R10" s="160">
        <v>370</v>
      </c>
      <c r="S10" s="160">
        <v>210</v>
      </c>
      <c r="T10" s="160">
        <v>477</v>
      </c>
      <c r="U10" s="160">
        <v>973</v>
      </c>
      <c r="V10" s="160">
        <v>0</v>
      </c>
      <c r="W10" s="160">
        <v>0</v>
      </c>
      <c r="X10" s="160">
        <v>7</v>
      </c>
    </row>
    <row r="11" spans="1:24" x14ac:dyDescent="0.25">
      <c r="A11" s="2" t="s">
        <v>12</v>
      </c>
      <c r="B11" s="160">
        <v>39593</v>
      </c>
      <c r="C11" s="160">
        <v>650</v>
      </c>
      <c r="D11" s="160">
        <v>1</v>
      </c>
      <c r="E11" s="160">
        <v>4276</v>
      </c>
      <c r="F11" s="160">
        <v>4</v>
      </c>
      <c r="G11" s="160">
        <v>22</v>
      </c>
      <c r="H11" s="160">
        <v>5772</v>
      </c>
      <c r="I11" s="160">
        <v>9315</v>
      </c>
      <c r="J11" s="160">
        <v>1596</v>
      </c>
      <c r="K11" s="160">
        <v>3721</v>
      </c>
      <c r="L11" s="160">
        <v>851</v>
      </c>
      <c r="M11" s="160">
        <v>580</v>
      </c>
      <c r="N11" s="160">
        <v>213</v>
      </c>
      <c r="O11" s="160">
        <v>3899</v>
      </c>
      <c r="P11" s="160">
        <v>1492</v>
      </c>
      <c r="Q11" s="160">
        <v>24</v>
      </c>
      <c r="R11" s="160">
        <v>1025</v>
      </c>
      <c r="S11" s="160">
        <v>459</v>
      </c>
      <c r="T11" s="160">
        <v>959</v>
      </c>
      <c r="U11" s="160">
        <v>4670</v>
      </c>
      <c r="V11" s="160">
        <v>2</v>
      </c>
      <c r="W11" s="160">
        <v>1</v>
      </c>
      <c r="X11" s="160">
        <v>61</v>
      </c>
    </row>
    <row r="12" spans="1:24" x14ac:dyDescent="0.25">
      <c r="A12" s="2" t="s">
        <v>13</v>
      </c>
      <c r="B12" s="160">
        <v>2648</v>
      </c>
      <c r="C12" s="160">
        <v>42</v>
      </c>
      <c r="D12" s="160">
        <v>3</v>
      </c>
      <c r="E12" s="160">
        <v>329</v>
      </c>
      <c r="F12" s="160">
        <v>3</v>
      </c>
      <c r="G12" s="160">
        <v>7</v>
      </c>
      <c r="H12" s="160">
        <v>244</v>
      </c>
      <c r="I12" s="160">
        <v>643</v>
      </c>
      <c r="J12" s="160">
        <v>147</v>
      </c>
      <c r="K12" s="160">
        <v>219</v>
      </c>
      <c r="L12" s="160">
        <v>59</v>
      </c>
      <c r="M12" s="160">
        <v>17</v>
      </c>
      <c r="N12" s="160">
        <v>68</v>
      </c>
      <c r="O12" s="160">
        <v>298</v>
      </c>
      <c r="P12" s="160">
        <v>184</v>
      </c>
      <c r="Q12" s="160">
        <v>3</v>
      </c>
      <c r="R12" s="160">
        <v>32</v>
      </c>
      <c r="S12" s="160">
        <v>246</v>
      </c>
      <c r="T12" s="160">
        <v>50</v>
      </c>
      <c r="U12" s="160">
        <v>53</v>
      </c>
      <c r="V12" s="160">
        <v>0</v>
      </c>
      <c r="W12" s="160">
        <v>0</v>
      </c>
      <c r="X12" s="160">
        <v>1</v>
      </c>
    </row>
    <row r="13" spans="1:24" x14ac:dyDescent="0.25">
      <c r="A13" s="2" t="s">
        <v>14</v>
      </c>
      <c r="B13" s="160">
        <v>12591</v>
      </c>
      <c r="C13" s="160">
        <v>192</v>
      </c>
      <c r="D13" s="160">
        <v>18</v>
      </c>
      <c r="E13" s="160">
        <v>1737</v>
      </c>
      <c r="F13" s="160">
        <v>2</v>
      </c>
      <c r="G13" s="160">
        <v>60</v>
      </c>
      <c r="H13" s="160">
        <v>1113</v>
      </c>
      <c r="I13" s="160">
        <v>3247</v>
      </c>
      <c r="J13" s="160">
        <v>776</v>
      </c>
      <c r="K13" s="160">
        <v>1114</v>
      </c>
      <c r="L13" s="160">
        <v>401</v>
      </c>
      <c r="M13" s="160">
        <v>51</v>
      </c>
      <c r="N13" s="160">
        <v>234</v>
      </c>
      <c r="O13" s="160">
        <v>1293</v>
      </c>
      <c r="P13" s="160">
        <v>646</v>
      </c>
      <c r="Q13" s="160">
        <v>5</v>
      </c>
      <c r="R13" s="160">
        <v>136</v>
      </c>
      <c r="S13" s="160">
        <v>1138</v>
      </c>
      <c r="T13" s="160">
        <v>151</v>
      </c>
      <c r="U13" s="160">
        <v>261</v>
      </c>
      <c r="V13" s="160">
        <v>0</v>
      </c>
      <c r="W13" s="160">
        <v>0</v>
      </c>
      <c r="X13" s="160">
        <v>16</v>
      </c>
    </row>
    <row r="14" spans="1:24" x14ac:dyDescent="0.25">
      <c r="A14" s="2" t="s">
        <v>15</v>
      </c>
      <c r="B14" s="160">
        <v>10581</v>
      </c>
      <c r="C14" s="160">
        <v>131</v>
      </c>
      <c r="D14" s="160">
        <v>1</v>
      </c>
      <c r="E14" s="160">
        <v>708</v>
      </c>
      <c r="F14" s="160">
        <v>0</v>
      </c>
      <c r="G14" s="160">
        <v>6</v>
      </c>
      <c r="H14" s="160">
        <v>1568</v>
      </c>
      <c r="I14" s="160">
        <v>1373</v>
      </c>
      <c r="J14" s="160">
        <v>587</v>
      </c>
      <c r="K14" s="160">
        <v>301</v>
      </c>
      <c r="L14" s="160">
        <v>189</v>
      </c>
      <c r="M14" s="160">
        <v>86</v>
      </c>
      <c r="N14" s="160">
        <v>46</v>
      </c>
      <c r="O14" s="160">
        <v>767</v>
      </c>
      <c r="P14" s="160">
        <v>368</v>
      </c>
      <c r="Q14" s="160">
        <v>1</v>
      </c>
      <c r="R14" s="160">
        <v>247</v>
      </c>
      <c r="S14" s="160">
        <v>47</v>
      </c>
      <c r="T14" s="160">
        <v>464</v>
      </c>
      <c r="U14" s="160">
        <v>3662</v>
      </c>
      <c r="V14" s="160">
        <v>0</v>
      </c>
      <c r="W14" s="160">
        <v>0</v>
      </c>
      <c r="X14" s="160">
        <v>29</v>
      </c>
    </row>
    <row r="15" spans="1:24" x14ac:dyDescent="0.25">
      <c r="A15" s="2" t="s">
        <v>16</v>
      </c>
      <c r="B15" s="160">
        <v>967</v>
      </c>
      <c r="C15" s="160">
        <v>3</v>
      </c>
      <c r="D15" s="160">
        <v>0</v>
      </c>
      <c r="E15" s="160">
        <v>38</v>
      </c>
      <c r="F15" s="160">
        <v>0</v>
      </c>
      <c r="G15" s="160">
        <v>1</v>
      </c>
      <c r="H15" s="160">
        <v>32</v>
      </c>
      <c r="I15" s="160">
        <v>93</v>
      </c>
      <c r="J15" s="160">
        <v>21</v>
      </c>
      <c r="K15" s="160">
        <v>38</v>
      </c>
      <c r="L15" s="160">
        <v>24</v>
      </c>
      <c r="M15" s="160">
        <v>2</v>
      </c>
      <c r="N15" s="160">
        <v>21</v>
      </c>
      <c r="O15" s="160">
        <v>67</v>
      </c>
      <c r="P15" s="160">
        <v>69</v>
      </c>
      <c r="Q15" s="160">
        <v>0</v>
      </c>
      <c r="R15" s="160">
        <v>17</v>
      </c>
      <c r="S15" s="160">
        <v>3</v>
      </c>
      <c r="T15" s="160">
        <v>19</v>
      </c>
      <c r="U15" s="160">
        <v>33</v>
      </c>
      <c r="V15" s="160">
        <v>0</v>
      </c>
      <c r="W15" s="160">
        <v>0</v>
      </c>
      <c r="X15" s="160">
        <v>486</v>
      </c>
    </row>
    <row r="16" spans="1:24" x14ac:dyDescent="0.25">
      <c r="A16" s="22" t="s">
        <v>265</v>
      </c>
      <c r="B16" s="162">
        <v>80073</v>
      </c>
      <c r="C16" s="162">
        <v>1094</v>
      </c>
      <c r="D16" s="162">
        <v>25</v>
      </c>
      <c r="E16" s="162">
        <v>7760</v>
      </c>
      <c r="F16" s="162">
        <v>16</v>
      </c>
      <c r="G16" s="162">
        <v>118</v>
      </c>
      <c r="H16" s="162">
        <v>9140</v>
      </c>
      <c r="I16" s="162">
        <v>19576</v>
      </c>
      <c r="J16" s="162">
        <v>3509</v>
      </c>
      <c r="K16" s="162">
        <v>8721</v>
      </c>
      <c r="L16" s="162">
        <v>1652</v>
      </c>
      <c r="M16" s="162">
        <v>802</v>
      </c>
      <c r="N16" s="162">
        <v>803</v>
      </c>
      <c r="O16" s="162">
        <v>7156</v>
      </c>
      <c r="P16" s="162">
        <v>3358</v>
      </c>
      <c r="Q16" s="162">
        <v>38</v>
      </c>
      <c r="R16" s="162">
        <v>1827</v>
      </c>
      <c r="S16" s="162">
        <v>2103</v>
      </c>
      <c r="T16" s="162">
        <v>2120</v>
      </c>
      <c r="U16" s="162">
        <v>9652</v>
      </c>
      <c r="V16" s="162">
        <v>2</v>
      </c>
      <c r="W16" s="162">
        <v>1</v>
      </c>
      <c r="X16" s="162">
        <v>600</v>
      </c>
    </row>
    <row r="17" spans="1:24" x14ac:dyDescent="0.25">
      <c r="A17" s="279" t="s">
        <v>266</v>
      </c>
      <c r="B17" s="280"/>
      <c r="C17" s="280"/>
      <c r="D17" s="280"/>
      <c r="E17" s="280"/>
      <c r="F17" s="280"/>
      <c r="G17" s="280"/>
      <c r="H17" s="280"/>
      <c r="I17" s="280"/>
      <c r="J17" s="280"/>
      <c r="K17" s="280"/>
      <c r="L17" s="280"/>
      <c r="M17" s="280"/>
      <c r="N17" s="280"/>
      <c r="O17" s="280"/>
      <c r="P17" s="280"/>
      <c r="Q17" s="280"/>
      <c r="R17" s="280"/>
      <c r="S17" s="280"/>
      <c r="T17" s="280"/>
      <c r="U17" s="280"/>
      <c r="V17" s="280"/>
      <c r="W17" s="280"/>
      <c r="X17" s="280"/>
    </row>
    <row r="18" spans="1:24" x14ac:dyDescent="0.25">
      <c r="A18" s="2" t="s">
        <v>11</v>
      </c>
      <c r="B18" s="160">
        <v>65581</v>
      </c>
      <c r="C18" s="160">
        <v>244</v>
      </c>
      <c r="D18" s="160">
        <v>33</v>
      </c>
      <c r="E18" s="160">
        <v>2269</v>
      </c>
      <c r="F18" s="160">
        <v>47</v>
      </c>
      <c r="G18" s="160">
        <v>77</v>
      </c>
      <c r="H18" s="160">
        <v>1217</v>
      </c>
      <c r="I18" s="160">
        <v>26051</v>
      </c>
      <c r="J18" s="160">
        <v>2403</v>
      </c>
      <c r="K18" s="160">
        <v>16296</v>
      </c>
      <c r="L18" s="160">
        <v>512</v>
      </c>
      <c r="M18" s="160">
        <v>261</v>
      </c>
      <c r="N18" s="160">
        <v>1042</v>
      </c>
      <c r="O18" s="160">
        <v>2947</v>
      </c>
      <c r="P18" s="160">
        <v>3307</v>
      </c>
      <c r="Q18" s="160">
        <v>15</v>
      </c>
      <c r="R18" s="160">
        <v>1587</v>
      </c>
      <c r="S18" s="160">
        <v>691</v>
      </c>
      <c r="T18" s="160">
        <v>4031</v>
      </c>
      <c r="U18" s="160">
        <v>2518</v>
      </c>
      <c r="V18" s="160">
        <v>0</v>
      </c>
      <c r="W18" s="160">
        <v>0</v>
      </c>
      <c r="X18" s="160">
        <v>33</v>
      </c>
    </row>
    <row r="19" spans="1:24" x14ac:dyDescent="0.25">
      <c r="A19" s="2" t="s">
        <v>12</v>
      </c>
      <c r="B19" s="160">
        <v>39573</v>
      </c>
      <c r="C19" s="160">
        <v>650</v>
      </c>
      <c r="D19" s="160">
        <v>1</v>
      </c>
      <c r="E19" s="160">
        <v>4289</v>
      </c>
      <c r="F19" s="160">
        <v>4</v>
      </c>
      <c r="G19" s="160">
        <v>22</v>
      </c>
      <c r="H19" s="160">
        <v>5764</v>
      </c>
      <c r="I19" s="160">
        <v>9308</v>
      </c>
      <c r="J19" s="160">
        <v>1593</v>
      </c>
      <c r="K19" s="160">
        <v>3716</v>
      </c>
      <c r="L19" s="160">
        <v>851</v>
      </c>
      <c r="M19" s="160">
        <v>578</v>
      </c>
      <c r="N19" s="160">
        <v>213</v>
      </c>
      <c r="O19" s="160">
        <v>3895</v>
      </c>
      <c r="P19" s="160">
        <v>1491</v>
      </c>
      <c r="Q19" s="160">
        <v>24</v>
      </c>
      <c r="R19" s="160">
        <v>1025</v>
      </c>
      <c r="S19" s="160">
        <v>458</v>
      </c>
      <c r="T19" s="160">
        <v>957</v>
      </c>
      <c r="U19" s="160">
        <v>4670</v>
      </c>
      <c r="V19" s="160">
        <v>2</v>
      </c>
      <c r="W19" s="160">
        <v>1</v>
      </c>
      <c r="X19" s="160">
        <v>61</v>
      </c>
    </row>
    <row r="20" spans="1:24" x14ac:dyDescent="0.25">
      <c r="A20" s="2" t="s">
        <v>13</v>
      </c>
      <c r="B20" s="160">
        <v>68119</v>
      </c>
      <c r="C20" s="160">
        <v>303</v>
      </c>
      <c r="D20" s="160">
        <v>76</v>
      </c>
      <c r="E20" s="160">
        <v>41479</v>
      </c>
      <c r="F20" s="160">
        <v>221</v>
      </c>
      <c r="G20" s="160">
        <v>259</v>
      </c>
      <c r="H20" s="160">
        <v>1059</v>
      </c>
      <c r="I20" s="160">
        <v>3375</v>
      </c>
      <c r="J20" s="160">
        <v>10230</v>
      </c>
      <c r="K20" s="160">
        <v>1053</v>
      </c>
      <c r="L20" s="160">
        <v>363</v>
      </c>
      <c r="M20" s="160">
        <v>1720</v>
      </c>
      <c r="N20" s="160">
        <v>885</v>
      </c>
      <c r="O20" s="160">
        <v>2144</v>
      </c>
      <c r="P20" s="160">
        <v>3335</v>
      </c>
      <c r="Q20" s="160">
        <v>8</v>
      </c>
      <c r="R20" s="160">
        <v>103</v>
      </c>
      <c r="S20" s="160">
        <v>1160</v>
      </c>
      <c r="T20" s="160">
        <v>174</v>
      </c>
      <c r="U20" s="160">
        <v>171</v>
      </c>
      <c r="V20" s="160">
        <v>0</v>
      </c>
      <c r="W20" s="160">
        <v>0</v>
      </c>
      <c r="X20" s="160">
        <v>1</v>
      </c>
    </row>
    <row r="21" spans="1:24" x14ac:dyDescent="0.25">
      <c r="A21" s="2" t="s">
        <v>14</v>
      </c>
      <c r="B21" s="160">
        <v>185627</v>
      </c>
      <c r="C21" s="160">
        <v>2231</v>
      </c>
      <c r="D21" s="160">
        <v>396</v>
      </c>
      <c r="E21" s="160">
        <v>90499</v>
      </c>
      <c r="F21" s="160">
        <v>41</v>
      </c>
      <c r="G21" s="160">
        <v>688</v>
      </c>
      <c r="H21" s="160">
        <v>9626</v>
      </c>
      <c r="I21" s="160">
        <v>31010</v>
      </c>
      <c r="J21" s="160">
        <v>14408</v>
      </c>
      <c r="K21" s="160">
        <v>6313</v>
      </c>
      <c r="L21" s="160">
        <v>3262</v>
      </c>
      <c r="M21" s="160">
        <v>412</v>
      </c>
      <c r="N21" s="160">
        <v>1298</v>
      </c>
      <c r="O21" s="160">
        <v>6892</v>
      </c>
      <c r="P21" s="160">
        <v>7466</v>
      </c>
      <c r="Q21" s="160">
        <v>12</v>
      </c>
      <c r="R21" s="160">
        <v>487</v>
      </c>
      <c r="S21" s="160">
        <v>8388</v>
      </c>
      <c r="T21" s="160">
        <v>1132</v>
      </c>
      <c r="U21" s="160">
        <v>985</v>
      </c>
      <c r="V21" s="160">
        <v>0</v>
      </c>
      <c r="W21" s="160">
        <v>0</v>
      </c>
      <c r="X21" s="160">
        <v>81</v>
      </c>
    </row>
    <row r="22" spans="1:24" x14ac:dyDescent="0.25">
      <c r="A22" s="2" t="s">
        <v>15</v>
      </c>
      <c r="B22" s="160">
        <v>10574</v>
      </c>
      <c r="C22" s="160">
        <v>131</v>
      </c>
      <c r="D22" s="160">
        <v>1</v>
      </c>
      <c r="E22" s="160">
        <v>708</v>
      </c>
      <c r="F22" s="160">
        <v>0</v>
      </c>
      <c r="G22" s="160">
        <v>6</v>
      </c>
      <c r="H22" s="160">
        <v>1568</v>
      </c>
      <c r="I22" s="160">
        <v>1371</v>
      </c>
      <c r="J22" s="160">
        <v>586</v>
      </c>
      <c r="K22" s="160">
        <v>301</v>
      </c>
      <c r="L22" s="160">
        <v>189</v>
      </c>
      <c r="M22" s="160">
        <v>86</v>
      </c>
      <c r="N22" s="160">
        <v>46</v>
      </c>
      <c r="O22" s="160">
        <v>767</v>
      </c>
      <c r="P22" s="160">
        <v>367</v>
      </c>
      <c r="Q22" s="160">
        <v>1</v>
      </c>
      <c r="R22" s="160">
        <v>247</v>
      </c>
      <c r="S22" s="160">
        <v>46</v>
      </c>
      <c r="T22" s="160">
        <v>464</v>
      </c>
      <c r="U22" s="160">
        <v>3660</v>
      </c>
      <c r="V22" s="160">
        <v>0</v>
      </c>
      <c r="W22" s="160">
        <v>0</v>
      </c>
      <c r="X22" s="160">
        <v>29</v>
      </c>
    </row>
    <row r="23" spans="1:24" x14ac:dyDescent="0.25">
      <c r="A23" s="2" t="s">
        <v>16</v>
      </c>
      <c r="B23" s="160">
        <v>966</v>
      </c>
      <c r="C23" s="160">
        <v>3</v>
      </c>
      <c r="D23" s="160">
        <v>0</v>
      </c>
      <c r="E23" s="160">
        <v>38</v>
      </c>
      <c r="F23" s="160">
        <v>0</v>
      </c>
      <c r="G23" s="160">
        <v>1</v>
      </c>
      <c r="H23" s="160">
        <v>32</v>
      </c>
      <c r="I23" s="160">
        <v>93</v>
      </c>
      <c r="J23" s="160">
        <v>21</v>
      </c>
      <c r="K23" s="160">
        <v>38</v>
      </c>
      <c r="L23" s="160">
        <v>24</v>
      </c>
      <c r="M23" s="160">
        <v>2</v>
      </c>
      <c r="N23" s="160">
        <v>21</v>
      </c>
      <c r="O23" s="160">
        <v>67</v>
      </c>
      <c r="P23" s="160">
        <v>69</v>
      </c>
      <c r="Q23" s="160">
        <v>0</v>
      </c>
      <c r="R23" s="160">
        <v>17</v>
      </c>
      <c r="S23" s="160">
        <v>3</v>
      </c>
      <c r="T23" s="160">
        <v>19</v>
      </c>
      <c r="U23" s="160">
        <v>33</v>
      </c>
      <c r="V23" s="160">
        <v>0</v>
      </c>
      <c r="W23" s="160">
        <v>0</v>
      </c>
      <c r="X23" s="160">
        <v>485</v>
      </c>
    </row>
    <row r="24" spans="1:24" x14ac:dyDescent="0.25">
      <c r="A24" s="22" t="s">
        <v>265</v>
      </c>
      <c r="B24" s="162">
        <v>370440</v>
      </c>
      <c r="C24" s="162">
        <v>3562</v>
      </c>
      <c r="D24" s="162">
        <v>507</v>
      </c>
      <c r="E24" s="162">
        <v>139282</v>
      </c>
      <c r="F24" s="162">
        <v>313</v>
      </c>
      <c r="G24" s="162">
        <v>1053</v>
      </c>
      <c r="H24" s="162">
        <v>19266</v>
      </c>
      <c r="I24" s="162">
        <v>71208</v>
      </c>
      <c r="J24" s="162">
        <v>29241</v>
      </c>
      <c r="K24" s="162">
        <v>27717</v>
      </c>
      <c r="L24" s="162">
        <v>5201</v>
      </c>
      <c r="M24" s="162">
        <v>3059</v>
      </c>
      <c r="N24" s="162">
        <v>3505</v>
      </c>
      <c r="O24" s="162">
        <v>16712</v>
      </c>
      <c r="P24" s="162">
        <v>16035</v>
      </c>
      <c r="Q24" s="162">
        <v>60</v>
      </c>
      <c r="R24" s="162">
        <v>3466</v>
      </c>
      <c r="S24" s="162">
        <v>10746</v>
      </c>
      <c r="T24" s="162">
        <v>6777</v>
      </c>
      <c r="U24" s="162">
        <v>12037</v>
      </c>
      <c r="V24" s="162">
        <v>2</v>
      </c>
      <c r="W24" s="162">
        <v>1</v>
      </c>
      <c r="X24" s="162">
        <v>690</v>
      </c>
    </row>
    <row r="25" spans="1:24" x14ac:dyDescent="0.25">
      <c r="A25" s="279" t="s">
        <v>267</v>
      </c>
      <c r="B25" s="280"/>
      <c r="C25" s="280"/>
      <c r="D25" s="280"/>
      <c r="E25" s="280"/>
      <c r="F25" s="280"/>
      <c r="G25" s="280"/>
      <c r="H25" s="280"/>
      <c r="I25" s="280"/>
      <c r="J25" s="280"/>
      <c r="K25" s="280"/>
      <c r="L25" s="280"/>
      <c r="M25" s="280"/>
      <c r="N25" s="280"/>
      <c r="O25" s="280"/>
      <c r="P25" s="280"/>
      <c r="Q25" s="280"/>
      <c r="R25" s="280"/>
      <c r="S25" s="280"/>
      <c r="T25" s="280"/>
      <c r="U25" s="280"/>
      <c r="V25" s="280"/>
      <c r="W25" s="280"/>
      <c r="X25" s="280"/>
    </row>
    <row r="26" spans="1:24" x14ac:dyDescent="0.25">
      <c r="A26" s="2" t="s">
        <v>11</v>
      </c>
      <c r="B26" s="161">
        <v>18720905.66</v>
      </c>
      <c r="C26" s="161">
        <v>62081.25</v>
      </c>
      <c r="D26" s="161">
        <v>7309.08</v>
      </c>
      <c r="E26" s="161">
        <v>610484.41</v>
      </c>
      <c r="F26" s="161">
        <v>18939.47</v>
      </c>
      <c r="G26" s="161">
        <v>17465.84</v>
      </c>
      <c r="H26" s="161">
        <v>319028.44</v>
      </c>
      <c r="I26" s="161">
        <v>7425624.2699999996</v>
      </c>
      <c r="J26" s="161">
        <v>510702.69</v>
      </c>
      <c r="K26" s="161">
        <v>4325733.07</v>
      </c>
      <c r="L26" s="161">
        <v>158143.99</v>
      </c>
      <c r="M26" s="161">
        <v>88468.98</v>
      </c>
      <c r="N26" s="161">
        <v>332569.90000000002</v>
      </c>
      <c r="O26" s="161">
        <v>957490.25</v>
      </c>
      <c r="P26" s="161">
        <v>1167873.1200000001</v>
      </c>
      <c r="Q26" s="161">
        <v>4120.28</v>
      </c>
      <c r="R26" s="161">
        <v>485155.18</v>
      </c>
      <c r="S26" s="161">
        <v>217591.4</v>
      </c>
      <c r="T26" s="161">
        <v>1389719.82</v>
      </c>
      <c r="U26" s="161">
        <v>615595.61</v>
      </c>
      <c r="V26" s="161">
        <v>0</v>
      </c>
      <c r="W26" s="161">
        <v>0</v>
      </c>
      <c r="X26" s="161">
        <v>6808.61</v>
      </c>
    </row>
    <row r="27" spans="1:24" x14ac:dyDescent="0.25">
      <c r="A27" s="2" t="s">
        <v>12</v>
      </c>
      <c r="B27" s="161">
        <v>9924058.5700000003</v>
      </c>
      <c r="C27" s="161">
        <v>160620</v>
      </c>
      <c r="D27" s="161">
        <v>270</v>
      </c>
      <c r="E27" s="161">
        <v>1055502.5</v>
      </c>
      <c r="F27" s="161">
        <v>840</v>
      </c>
      <c r="G27" s="161">
        <v>4920</v>
      </c>
      <c r="H27" s="161">
        <v>1464930</v>
      </c>
      <c r="I27" s="161">
        <v>2344983.9900000002</v>
      </c>
      <c r="J27" s="161">
        <v>397530</v>
      </c>
      <c r="K27" s="161">
        <v>961062.08</v>
      </c>
      <c r="L27" s="161">
        <v>206190</v>
      </c>
      <c r="M27" s="161">
        <v>142140</v>
      </c>
      <c r="N27" s="161">
        <v>53190</v>
      </c>
      <c r="O27" s="161">
        <v>933510</v>
      </c>
      <c r="P27" s="161">
        <v>372420</v>
      </c>
      <c r="Q27" s="161">
        <v>5940</v>
      </c>
      <c r="R27" s="161">
        <v>253710</v>
      </c>
      <c r="S27" s="161">
        <v>106140</v>
      </c>
      <c r="T27" s="161">
        <v>244290</v>
      </c>
      <c r="U27" s="161">
        <v>1200030</v>
      </c>
      <c r="V27" s="161">
        <v>480</v>
      </c>
      <c r="W27" s="161">
        <v>270</v>
      </c>
      <c r="X27" s="161">
        <v>15090</v>
      </c>
    </row>
    <row r="28" spans="1:24" x14ac:dyDescent="0.25">
      <c r="A28" s="2" t="s">
        <v>13</v>
      </c>
      <c r="B28" s="161">
        <v>18367703.09</v>
      </c>
      <c r="C28" s="161">
        <v>82188.240000000005</v>
      </c>
      <c r="D28" s="161">
        <v>27512.65</v>
      </c>
      <c r="E28" s="161">
        <v>12383263.060000001</v>
      </c>
      <c r="F28" s="161">
        <v>75624.850000000006</v>
      </c>
      <c r="G28" s="161">
        <v>46727.78</v>
      </c>
      <c r="H28" s="161">
        <v>301044.42</v>
      </c>
      <c r="I28" s="161">
        <v>991906.96</v>
      </c>
      <c r="J28" s="161">
        <v>1558875.93</v>
      </c>
      <c r="K28" s="161">
        <v>249945.99</v>
      </c>
      <c r="L28" s="161">
        <v>124516.59</v>
      </c>
      <c r="M28" s="161">
        <v>497461.25</v>
      </c>
      <c r="N28" s="161">
        <v>203984.85</v>
      </c>
      <c r="O28" s="161">
        <v>529003.75</v>
      </c>
      <c r="P28" s="161">
        <v>768503.13</v>
      </c>
      <c r="Q28" s="161">
        <v>2185.5500000000002</v>
      </c>
      <c r="R28" s="161">
        <v>41676.15</v>
      </c>
      <c r="S28" s="161">
        <v>377535.56</v>
      </c>
      <c r="T28" s="161">
        <v>66108.53</v>
      </c>
      <c r="U28" s="161">
        <v>39397.85</v>
      </c>
      <c r="V28" s="161">
        <v>0</v>
      </c>
      <c r="W28" s="161">
        <v>0</v>
      </c>
      <c r="X28" s="161">
        <v>240</v>
      </c>
    </row>
    <row r="29" spans="1:24" x14ac:dyDescent="0.25">
      <c r="A29" s="2" t="s">
        <v>14</v>
      </c>
      <c r="B29" s="161">
        <v>34769652.310000002</v>
      </c>
      <c r="C29" s="161">
        <v>486150.7</v>
      </c>
      <c r="D29" s="161">
        <v>78211.789999999994</v>
      </c>
      <c r="E29" s="161">
        <v>15598584.029999999</v>
      </c>
      <c r="F29" s="161">
        <v>4650</v>
      </c>
      <c r="G29" s="161">
        <v>113749.05</v>
      </c>
      <c r="H29" s="161">
        <v>2227519.88</v>
      </c>
      <c r="I29" s="161">
        <v>6170932.6900000004</v>
      </c>
      <c r="J29" s="161">
        <v>2776538.36</v>
      </c>
      <c r="K29" s="161">
        <v>1386581.2</v>
      </c>
      <c r="L29" s="161">
        <v>686171.2</v>
      </c>
      <c r="M29" s="161">
        <v>73063.56</v>
      </c>
      <c r="N29" s="161">
        <v>253194.91</v>
      </c>
      <c r="O29" s="161">
        <v>1340266.9099999999</v>
      </c>
      <c r="P29" s="161">
        <v>1409877.58</v>
      </c>
      <c r="Q29" s="161">
        <v>2040</v>
      </c>
      <c r="R29" s="161">
        <v>102494.34</v>
      </c>
      <c r="S29" s="161">
        <v>1576839.78</v>
      </c>
      <c r="T29" s="161">
        <v>268412.44</v>
      </c>
      <c r="U29" s="161">
        <v>193766.39</v>
      </c>
      <c r="V29" s="161">
        <v>0</v>
      </c>
      <c r="W29" s="161">
        <v>0</v>
      </c>
      <c r="X29" s="161">
        <v>20607.5</v>
      </c>
    </row>
    <row r="30" spans="1:24" x14ac:dyDescent="0.25">
      <c r="A30" s="2" t="s">
        <v>15</v>
      </c>
      <c r="B30" s="161">
        <v>1112130</v>
      </c>
      <c r="C30" s="161">
        <v>13755</v>
      </c>
      <c r="D30" s="161">
        <v>105</v>
      </c>
      <c r="E30" s="161">
        <v>74340</v>
      </c>
      <c r="F30" s="161">
        <v>0</v>
      </c>
      <c r="G30" s="161">
        <v>630</v>
      </c>
      <c r="H30" s="161">
        <v>164850</v>
      </c>
      <c r="I30" s="161">
        <v>144540</v>
      </c>
      <c r="J30" s="161">
        <v>61800</v>
      </c>
      <c r="K30" s="161">
        <v>31605</v>
      </c>
      <c r="L30" s="161">
        <v>19845</v>
      </c>
      <c r="M30" s="161">
        <v>9030</v>
      </c>
      <c r="N30" s="161">
        <v>4830</v>
      </c>
      <c r="O30" s="161">
        <v>80640</v>
      </c>
      <c r="P30" s="161">
        <v>38640</v>
      </c>
      <c r="Q30" s="161">
        <v>105</v>
      </c>
      <c r="R30" s="161">
        <v>25935</v>
      </c>
      <c r="S30" s="161">
        <v>4935</v>
      </c>
      <c r="T30" s="161">
        <v>48825</v>
      </c>
      <c r="U30" s="161">
        <v>384675</v>
      </c>
      <c r="V30" s="161">
        <v>0</v>
      </c>
      <c r="W30" s="161">
        <v>0</v>
      </c>
      <c r="X30" s="161">
        <v>3045</v>
      </c>
    </row>
    <row r="31" spans="1:24" x14ac:dyDescent="0.25">
      <c r="A31" s="2" t="s">
        <v>16</v>
      </c>
      <c r="B31" s="161">
        <v>101535</v>
      </c>
      <c r="C31" s="161">
        <v>315</v>
      </c>
      <c r="D31" s="161">
        <v>0</v>
      </c>
      <c r="E31" s="161">
        <v>3990</v>
      </c>
      <c r="F31" s="161">
        <v>0</v>
      </c>
      <c r="G31" s="161">
        <v>105</v>
      </c>
      <c r="H31" s="161">
        <v>3360</v>
      </c>
      <c r="I31" s="161">
        <v>9765</v>
      </c>
      <c r="J31" s="161">
        <v>2205</v>
      </c>
      <c r="K31" s="161">
        <v>3990</v>
      </c>
      <c r="L31" s="161">
        <v>2520</v>
      </c>
      <c r="M31" s="161">
        <v>210</v>
      </c>
      <c r="N31" s="161">
        <v>2205</v>
      </c>
      <c r="O31" s="161">
        <v>7035</v>
      </c>
      <c r="P31" s="161">
        <v>7245</v>
      </c>
      <c r="Q31" s="161">
        <v>0</v>
      </c>
      <c r="R31" s="161">
        <v>1785</v>
      </c>
      <c r="S31" s="161">
        <v>315</v>
      </c>
      <c r="T31" s="161">
        <v>1995</v>
      </c>
      <c r="U31" s="161">
        <v>3465</v>
      </c>
      <c r="V31" s="161">
        <v>0</v>
      </c>
      <c r="W31" s="161">
        <v>0</v>
      </c>
      <c r="X31" s="161">
        <v>51030</v>
      </c>
    </row>
    <row r="32" spans="1:24" x14ac:dyDescent="0.25">
      <c r="A32" s="22" t="s">
        <v>265</v>
      </c>
      <c r="B32" s="163">
        <v>82995984.629999995</v>
      </c>
      <c r="C32" s="163">
        <v>805110.19</v>
      </c>
      <c r="D32" s="163">
        <v>113408.52</v>
      </c>
      <c r="E32" s="163">
        <v>29726164</v>
      </c>
      <c r="F32" s="163">
        <v>100054.32</v>
      </c>
      <c r="G32" s="163">
        <v>183597.67</v>
      </c>
      <c r="H32" s="163">
        <v>4480732.74</v>
      </c>
      <c r="I32" s="163">
        <v>17087752.91</v>
      </c>
      <c r="J32" s="163">
        <v>5307651.9800000004</v>
      </c>
      <c r="K32" s="163">
        <v>6958917.3399999999</v>
      </c>
      <c r="L32" s="163">
        <v>1197386.78</v>
      </c>
      <c r="M32" s="163">
        <v>810373.79</v>
      </c>
      <c r="N32" s="163">
        <v>849974.66</v>
      </c>
      <c r="O32" s="163">
        <v>3847945.91</v>
      </c>
      <c r="P32" s="163">
        <v>3764558.83</v>
      </c>
      <c r="Q32" s="163">
        <v>14390.83</v>
      </c>
      <c r="R32" s="163">
        <v>910755.67</v>
      </c>
      <c r="S32" s="163">
        <v>2283356.7400000002</v>
      </c>
      <c r="T32" s="163">
        <v>2019350.79</v>
      </c>
      <c r="U32" s="163">
        <v>2436929.85</v>
      </c>
      <c r="V32" s="163">
        <v>480</v>
      </c>
      <c r="W32" s="163">
        <v>270</v>
      </c>
      <c r="X32" s="163">
        <v>96821.11</v>
      </c>
    </row>
    <row r="34" spans="1:3" x14ac:dyDescent="0.25">
      <c r="A34" s="261" t="str">
        <f>HYPERLINK("#'Vysvetlivky'!A15", "Vysvetlivky k sekciám SK-NACE")</f>
        <v>Vysvetlivky k sekciám SK-NACE</v>
      </c>
      <c r="B34" s="262"/>
      <c r="C34" s="262"/>
    </row>
    <row r="35" spans="1:3" x14ac:dyDescent="0.25">
      <c r="A35" s="261" t="str">
        <f>HYPERLINK("#'Obsah'!A1", "Späť na obsah dátovej prílohy")</f>
        <v>Späť na obsah dátovej prílohy</v>
      </c>
      <c r="B35" s="262"/>
      <c r="C35" s="262"/>
    </row>
  </sheetData>
  <mergeCells count="11">
    <mergeCell ref="A2:X2"/>
    <mergeCell ref="A3:X3"/>
    <mergeCell ref="A5:X5"/>
    <mergeCell ref="A7:A8"/>
    <mergeCell ref="B7:B8"/>
    <mergeCell ref="C7:X7"/>
    <mergeCell ref="A9:X9"/>
    <mergeCell ref="A17:X17"/>
    <mergeCell ref="A25:X25"/>
    <mergeCell ref="A34:C34"/>
    <mergeCell ref="A35:C35"/>
  </mergeCells>
  <pageMargins left="0.7" right="0.7" top="0.75" bottom="0.75" header="0.3" footer="0.3"/>
  <pageSetup paperSize="9" orientation="portrait" horizontalDpi="300" verticalDpi="30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199218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59" t="s">
        <v>268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</row>
    <row r="3" spans="1:24" x14ac:dyDescent="0.25">
      <c r="A3" s="281" t="s">
        <v>291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</row>
    <row r="5" spans="1:24" x14ac:dyDescent="0.25">
      <c r="A5" s="260" t="s">
        <v>2</v>
      </c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</row>
    <row r="7" spans="1:24" x14ac:dyDescent="0.25">
      <c r="A7" s="273" t="s">
        <v>4</v>
      </c>
      <c r="B7" s="273" t="s">
        <v>257</v>
      </c>
      <c r="C7" s="267" t="s">
        <v>292</v>
      </c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</row>
    <row r="8" spans="1:24" x14ac:dyDescent="0.25">
      <c r="A8" s="273"/>
      <c r="B8" s="273"/>
      <c r="C8" s="1" t="s">
        <v>293</v>
      </c>
      <c r="D8" s="1" t="s">
        <v>294</v>
      </c>
      <c r="E8" s="1" t="s">
        <v>295</v>
      </c>
      <c r="F8" s="1" t="s">
        <v>296</v>
      </c>
      <c r="G8" s="1" t="s">
        <v>297</v>
      </c>
      <c r="H8" s="1" t="s">
        <v>298</v>
      </c>
      <c r="I8" s="1" t="s">
        <v>299</v>
      </c>
      <c r="J8" s="1" t="s">
        <v>300</v>
      </c>
      <c r="K8" s="1" t="s">
        <v>301</v>
      </c>
      <c r="L8" s="1" t="s">
        <v>302</v>
      </c>
      <c r="M8" s="1" t="s">
        <v>303</v>
      </c>
      <c r="N8" s="1" t="s">
        <v>304</v>
      </c>
      <c r="O8" s="1" t="s">
        <v>305</v>
      </c>
      <c r="P8" s="1" t="s">
        <v>306</v>
      </c>
      <c r="Q8" s="1" t="s">
        <v>307</v>
      </c>
      <c r="R8" s="1" t="s">
        <v>308</v>
      </c>
      <c r="S8" s="1" t="s">
        <v>309</v>
      </c>
      <c r="T8" s="1" t="s">
        <v>310</v>
      </c>
      <c r="U8" s="1" t="s">
        <v>311</v>
      </c>
      <c r="V8" s="1" t="s">
        <v>312</v>
      </c>
      <c r="W8" s="1" t="s">
        <v>313</v>
      </c>
      <c r="X8" s="1" t="s">
        <v>314</v>
      </c>
    </row>
    <row r="9" spans="1:24" x14ac:dyDescent="0.25">
      <c r="A9" s="279" t="s">
        <v>264</v>
      </c>
      <c r="B9" s="280"/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0"/>
      <c r="X9" s="280"/>
    </row>
    <row r="10" spans="1:24" x14ac:dyDescent="0.25">
      <c r="A10" s="2" t="s">
        <v>11</v>
      </c>
      <c r="B10" s="164">
        <v>11264</v>
      </c>
      <c r="C10" s="164">
        <v>61</v>
      </c>
      <c r="D10" s="164">
        <v>2</v>
      </c>
      <c r="E10" s="164">
        <v>498</v>
      </c>
      <c r="F10" s="164">
        <v>8</v>
      </c>
      <c r="G10" s="164">
        <v>13</v>
      </c>
      <c r="H10" s="164">
        <v>287</v>
      </c>
      <c r="I10" s="164">
        <v>3549</v>
      </c>
      <c r="J10" s="164">
        <v>327</v>
      </c>
      <c r="K10" s="164">
        <v>3079</v>
      </c>
      <c r="L10" s="164">
        <v>107</v>
      </c>
      <c r="M10" s="164">
        <v>55</v>
      </c>
      <c r="N10" s="164">
        <v>215</v>
      </c>
      <c r="O10" s="164">
        <v>444</v>
      </c>
      <c r="P10" s="164">
        <v>524</v>
      </c>
      <c r="Q10" s="164">
        <v>2</v>
      </c>
      <c r="R10" s="164">
        <v>421</v>
      </c>
      <c r="S10" s="164">
        <v>217</v>
      </c>
      <c r="T10" s="164">
        <v>500</v>
      </c>
      <c r="U10" s="164">
        <v>948</v>
      </c>
      <c r="V10" s="164">
        <v>0</v>
      </c>
      <c r="W10" s="164">
        <v>0</v>
      </c>
      <c r="X10" s="164">
        <v>7</v>
      </c>
    </row>
    <row r="11" spans="1:24" x14ac:dyDescent="0.25">
      <c r="A11" s="2" t="s">
        <v>12</v>
      </c>
      <c r="B11" s="164">
        <v>47536</v>
      </c>
      <c r="C11" s="164">
        <v>897</v>
      </c>
      <c r="D11" s="164">
        <v>0</v>
      </c>
      <c r="E11" s="164">
        <v>5748</v>
      </c>
      <c r="F11" s="164">
        <v>9</v>
      </c>
      <c r="G11" s="164">
        <v>28</v>
      </c>
      <c r="H11" s="164">
        <v>7769</v>
      </c>
      <c r="I11" s="164">
        <v>9673</v>
      </c>
      <c r="J11" s="164">
        <v>1925</v>
      </c>
      <c r="K11" s="164">
        <v>3928</v>
      </c>
      <c r="L11" s="164">
        <v>1161</v>
      </c>
      <c r="M11" s="164">
        <v>648</v>
      </c>
      <c r="N11" s="164">
        <v>260</v>
      </c>
      <c r="O11" s="164">
        <v>5332</v>
      </c>
      <c r="P11" s="164">
        <v>1920</v>
      </c>
      <c r="Q11" s="164">
        <v>21</v>
      </c>
      <c r="R11" s="164">
        <v>1241</v>
      </c>
      <c r="S11" s="164">
        <v>581</v>
      </c>
      <c r="T11" s="164">
        <v>1213</v>
      </c>
      <c r="U11" s="164">
        <v>5092</v>
      </c>
      <c r="V11" s="164">
        <v>6</v>
      </c>
      <c r="W11" s="164">
        <v>2</v>
      </c>
      <c r="X11" s="164">
        <v>82</v>
      </c>
    </row>
    <row r="12" spans="1:24" x14ac:dyDescent="0.25">
      <c r="A12" s="2" t="s">
        <v>13</v>
      </c>
      <c r="B12" s="164">
        <v>4547</v>
      </c>
      <c r="C12" s="164">
        <v>56</v>
      </c>
      <c r="D12" s="164">
        <v>1</v>
      </c>
      <c r="E12" s="164">
        <v>627</v>
      </c>
      <c r="F12" s="164">
        <v>7</v>
      </c>
      <c r="G12" s="164">
        <v>15</v>
      </c>
      <c r="H12" s="164">
        <v>387</v>
      </c>
      <c r="I12" s="164">
        <v>1052</v>
      </c>
      <c r="J12" s="164">
        <v>268</v>
      </c>
      <c r="K12" s="164">
        <v>338</v>
      </c>
      <c r="L12" s="164">
        <v>134</v>
      </c>
      <c r="M12" s="164">
        <v>27</v>
      </c>
      <c r="N12" s="164">
        <v>122</v>
      </c>
      <c r="O12" s="164">
        <v>566</v>
      </c>
      <c r="P12" s="164">
        <v>306</v>
      </c>
      <c r="Q12" s="164">
        <v>4</v>
      </c>
      <c r="R12" s="164">
        <v>64</v>
      </c>
      <c r="S12" s="164">
        <v>386</v>
      </c>
      <c r="T12" s="164">
        <v>76</v>
      </c>
      <c r="U12" s="164">
        <v>110</v>
      </c>
      <c r="V12" s="164">
        <v>0</v>
      </c>
      <c r="W12" s="164">
        <v>0</v>
      </c>
      <c r="X12" s="164">
        <v>1</v>
      </c>
    </row>
    <row r="13" spans="1:24" x14ac:dyDescent="0.25">
      <c r="A13" s="2" t="s">
        <v>14</v>
      </c>
      <c r="B13" s="164">
        <v>17826</v>
      </c>
      <c r="C13" s="164">
        <v>272</v>
      </c>
      <c r="D13" s="164">
        <v>18</v>
      </c>
      <c r="E13" s="164">
        <v>2635</v>
      </c>
      <c r="F13" s="164">
        <v>10</v>
      </c>
      <c r="G13" s="164">
        <v>96</v>
      </c>
      <c r="H13" s="164">
        <v>1465</v>
      </c>
      <c r="I13" s="164">
        <v>4558</v>
      </c>
      <c r="J13" s="164">
        <v>1284</v>
      </c>
      <c r="K13" s="164">
        <v>1621</v>
      </c>
      <c r="L13" s="164">
        <v>541</v>
      </c>
      <c r="M13" s="164">
        <v>65</v>
      </c>
      <c r="N13" s="164">
        <v>322</v>
      </c>
      <c r="O13" s="164">
        <v>1852</v>
      </c>
      <c r="P13" s="164">
        <v>896</v>
      </c>
      <c r="Q13" s="164">
        <v>6</v>
      </c>
      <c r="R13" s="164">
        <v>192</v>
      </c>
      <c r="S13" s="164">
        <v>1407</v>
      </c>
      <c r="T13" s="164">
        <v>206</v>
      </c>
      <c r="U13" s="164">
        <v>366</v>
      </c>
      <c r="V13" s="164">
        <v>0</v>
      </c>
      <c r="W13" s="164">
        <v>1</v>
      </c>
      <c r="X13" s="164">
        <v>13</v>
      </c>
    </row>
    <row r="14" spans="1:24" x14ac:dyDescent="0.25">
      <c r="A14" s="2" t="s">
        <v>15</v>
      </c>
      <c r="B14" s="164">
        <v>12276</v>
      </c>
      <c r="C14" s="164">
        <v>167</v>
      </c>
      <c r="D14" s="164">
        <v>1</v>
      </c>
      <c r="E14" s="164">
        <v>897</v>
      </c>
      <c r="F14" s="164">
        <v>0</v>
      </c>
      <c r="G14" s="164">
        <v>7</v>
      </c>
      <c r="H14" s="164">
        <v>1973</v>
      </c>
      <c r="I14" s="164">
        <v>1524</v>
      </c>
      <c r="J14" s="164">
        <v>654</v>
      </c>
      <c r="K14" s="164">
        <v>351</v>
      </c>
      <c r="L14" s="164">
        <v>222</v>
      </c>
      <c r="M14" s="164">
        <v>101</v>
      </c>
      <c r="N14" s="164">
        <v>52</v>
      </c>
      <c r="O14" s="164">
        <v>985</v>
      </c>
      <c r="P14" s="164">
        <v>451</v>
      </c>
      <c r="Q14" s="164">
        <v>1</v>
      </c>
      <c r="R14" s="164">
        <v>283</v>
      </c>
      <c r="S14" s="164">
        <v>55</v>
      </c>
      <c r="T14" s="164">
        <v>543</v>
      </c>
      <c r="U14" s="164">
        <v>3975</v>
      </c>
      <c r="V14" s="164">
        <v>0</v>
      </c>
      <c r="W14" s="164">
        <v>0</v>
      </c>
      <c r="X14" s="164">
        <v>34</v>
      </c>
    </row>
    <row r="15" spans="1:24" x14ac:dyDescent="0.25">
      <c r="A15" s="2" t="s">
        <v>16</v>
      </c>
      <c r="B15" s="164">
        <v>1128</v>
      </c>
      <c r="C15" s="164">
        <v>4</v>
      </c>
      <c r="D15" s="164">
        <v>0</v>
      </c>
      <c r="E15" s="164">
        <v>44</v>
      </c>
      <c r="F15" s="164">
        <v>1</v>
      </c>
      <c r="G15" s="164">
        <v>1</v>
      </c>
      <c r="H15" s="164">
        <v>39</v>
      </c>
      <c r="I15" s="164">
        <v>102</v>
      </c>
      <c r="J15" s="164">
        <v>22</v>
      </c>
      <c r="K15" s="164">
        <v>42</v>
      </c>
      <c r="L15" s="164">
        <v>28</v>
      </c>
      <c r="M15" s="164">
        <v>2</v>
      </c>
      <c r="N15" s="164">
        <v>24</v>
      </c>
      <c r="O15" s="164">
        <v>74</v>
      </c>
      <c r="P15" s="164">
        <v>80</v>
      </c>
      <c r="Q15" s="164">
        <v>0</v>
      </c>
      <c r="R15" s="164">
        <v>15</v>
      </c>
      <c r="S15" s="164">
        <v>5</v>
      </c>
      <c r="T15" s="164">
        <v>20</v>
      </c>
      <c r="U15" s="164">
        <v>37</v>
      </c>
      <c r="V15" s="164">
        <v>0</v>
      </c>
      <c r="W15" s="164">
        <v>0</v>
      </c>
      <c r="X15" s="164">
        <v>588</v>
      </c>
    </row>
    <row r="16" spans="1:24" x14ac:dyDescent="0.25">
      <c r="A16" s="22" t="s">
        <v>265</v>
      </c>
      <c r="B16" s="166">
        <v>94577</v>
      </c>
      <c r="C16" s="166">
        <v>1457</v>
      </c>
      <c r="D16" s="166">
        <v>22</v>
      </c>
      <c r="E16" s="166">
        <v>10449</v>
      </c>
      <c r="F16" s="166">
        <v>35</v>
      </c>
      <c r="G16" s="166">
        <v>160</v>
      </c>
      <c r="H16" s="166">
        <v>11920</v>
      </c>
      <c r="I16" s="166">
        <v>20458</v>
      </c>
      <c r="J16" s="166">
        <v>4480</v>
      </c>
      <c r="K16" s="166">
        <v>9359</v>
      </c>
      <c r="L16" s="166">
        <v>2193</v>
      </c>
      <c r="M16" s="166">
        <v>898</v>
      </c>
      <c r="N16" s="166">
        <v>995</v>
      </c>
      <c r="O16" s="166">
        <v>9253</v>
      </c>
      <c r="P16" s="166">
        <v>4177</v>
      </c>
      <c r="Q16" s="166">
        <v>34</v>
      </c>
      <c r="R16" s="166">
        <v>2216</v>
      </c>
      <c r="S16" s="166">
        <v>2651</v>
      </c>
      <c r="T16" s="166">
        <v>2558</v>
      </c>
      <c r="U16" s="166">
        <v>10528</v>
      </c>
      <c r="V16" s="166">
        <v>6</v>
      </c>
      <c r="W16" s="166">
        <v>3</v>
      </c>
      <c r="X16" s="166">
        <v>725</v>
      </c>
    </row>
    <row r="17" spans="1:24" x14ac:dyDescent="0.25">
      <c r="A17" s="279" t="s">
        <v>266</v>
      </c>
      <c r="B17" s="280"/>
      <c r="C17" s="280"/>
      <c r="D17" s="280"/>
      <c r="E17" s="280"/>
      <c r="F17" s="280"/>
      <c r="G17" s="280"/>
      <c r="H17" s="280"/>
      <c r="I17" s="280"/>
      <c r="J17" s="280"/>
      <c r="K17" s="280"/>
      <c r="L17" s="280"/>
      <c r="M17" s="280"/>
      <c r="N17" s="280"/>
      <c r="O17" s="280"/>
      <c r="P17" s="280"/>
      <c r="Q17" s="280"/>
      <c r="R17" s="280"/>
      <c r="S17" s="280"/>
      <c r="T17" s="280"/>
      <c r="U17" s="280"/>
      <c r="V17" s="280"/>
      <c r="W17" s="280"/>
      <c r="X17" s="280"/>
    </row>
    <row r="18" spans="1:24" x14ac:dyDescent="0.25">
      <c r="A18" s="2" t="s">
        <v>11</v>
      </c>
      <c r="B18" s="164">
        <v>56498</v>
      </c>
      <c r="C18" s="164">
        <v>190</v>
      </c>
      <c r="D18" s="164">
        <v>52</v>
      </c>
      <c r="E18" s="164">
        <v>1651</v>
      </c>
      <c r="F18" s="164">
        <v>38</v>
      </c>
      <c r="G18" s="164">
        <v>27</v>
      </c>
      <c r="H18" s="164">
        <v>804</v>
      </c>
      <c r="I18" s="164">
        <v>20899</v>
      </c>
      <c r="J18" s="164">
        <v>1528</v>
      </c>
      <c r="K18" s="164">
        <v>15287</v>
      </c>
      <c r="L18" s="164">
        <v>456</v>
      </c>
      <c r="M18" s="164">
        <v>248</v>
      </c>
      <c r="N18" s="164">
        <v>1056</v>
      </c>
      <c r="O18" s="164">
        <v>1645</v>
      </c>
      <c r="P18" s="164">
        <v>3080</v>
      </c>
      <c r="Q18" s="164">
        <v>10</v>
      </c>
      <c r="R18" s="164">
        <v>2024</v>
      </c>
      <c r="S18" s="164">
        <v>730</v>
      </c>
      <c r="T18" s="164">
        <v>4318</v>
      </c>
      <c r="U18" s="164">
        <v>2429</v>
      </c>
      <c r="V18" s="164">
        <v>0</v>
      </c>
      <c r="W18" s="164">
        <v>0</v>
      </c>
      <c r="X18" s="164">
        <v>26</v>
      </c>
    </row>
    <row r="19" spans="1:24" x14ac:dyDescent="0.25">
      <c r="A19" s="2" t="s">
        <v>12</v>
      </c>
      <c r="B19" s="164">
        <v>47452</v>
      </c>
      <c r="C19" s="164">
        <v>896</v>
      </c>
      <c r="D19" s="164">
        <v>0</v>
      </c>
      <c r="E19" s="164">
        <v>5734</v>
      </c>
      <c r="F19" s="164">
        <v>9</v>
      </c>
      <c r="G19" s="164">
        <v>28</v>
      </c>
      <c r="H19" s="164">
        <v>7757</v>
      </c>
      <c r="I19" s="164">
        <v>9659</v>
      </c>
      <c r="J19" s="164">
        <v>1923</v>
      </c>
      <c r="K19" s="164">
        <v>3921</v>
      </c>
      <c r="L19" s="164">
        <v>1159</v>
      </c>
      <c r="M19" s="164">
        <v>646</v>
      </c>
      <c r="N19" s="164">
        <v>260</v>
      </c>
      <c r="O19" s="164">
        <v>5318</v>
      </c>
      <c r="P19" s="164">
        <v>1916</v>
      </c>
      <c r="Q19" s="164">
        <v>20</v>
      </c>
      <c r="R19" s="164">
        <v>1241</v>
      </c>
      <c r="S19" s="164">
        <v>580</v>
      </c>
      <c r="T19" s="164">
        <v>1212</v>
      </c>
      <c r="U19" s="164">
        <v>5084</v>
      </c>
      <c r="V19" s="164">
        <v>5</v>
      </c>
      <c r="W19" s="164">
        <v>2</v>
      </c>
      <c r="X19" s="164">
        <v>82</v>
      </c>
    </row>
    <row r="20" spans="1:24" x14ac:dyDescent="0.25">
      <c r="A20" s="2" t="s">
        <v>13</v>
      </c>
      <c r="B20" s="164">
        <v>102992</v>
      </c>
      <c r="C20" s="164">
        <v>3566</v>
      </c>
      <c r="D20" s="164">
        <v>11</v>
      </c>
      <c r="E20" s="164">
        <v>64714</v>
      </c>
      <c r="F20" s="164">
        <v>337</v>
      </c>
      <c r="G20" s="164">
        <v>375</v>
      </c>
      <c r="H20" s="164">
        <v>1716</v>
      </c>
      <c r="I20" s="164">
        <v>5994</v>
      </c>
      <c r="J20" s="164">
        <v>9960</v>
      </c>
      <c r="K20" s="164">
        <v>1561</v>
      </c>
      <c r="L20" s="164">
        <v>743</v>
      </c>
      <c r="M20" s="164">
        <v>150</v>
      </c>
      <c r="N20" s="164">
        <v>1672</v>
      </c>
      <c r="O20" s="164">
        <v>3795</v>
      </c>
      <c r="P20" s="164">
        <v>4883</v>
      </c>
      <c r="Q20" s="164">
        <v>12</v>
      </c>
      <c r="R20" s="164">
        <v>271</v>
      </c>
      <c r="S20" s="164">
        <v>2484</v>
      </c>
      <c r="T20" s="164">
        <v>377</v>
      </c>
      <c r="U20" s="164">
        <v>370</v>
      </c>
      <c r="V20" s="164">
        <v>0</v>
      </c>
      <c r="W20" s="164">
        <v>0</v>
      </c>
      <c r="X20" s="164">
        <v>1</v>
      </c>
    </row>
    <row r="21" spans="1:24" x14ac:dyDescent="0.25">
      <c r="A21" s="2" t="s">
        <v>14</v>
      </c>
      <c r="B21" s="164">
        <v>245207</v>
      </c>
      <c r="C21" s="164">
        <v>2920</v>
      </c>
      <c r="D21" s="164">
        <v>2229</v>
      </c>
      <c r="E21" s="164">
        <v>120276</v>
      </c>
      <c r="F21" s="164">
        <v>147</v>
      </c>
      <c r="G21" s="164">
        <v>1673</v>
      </c>
      <c r="H21" s="164">
        <v>11923</v>
      </c>
      <c r="I21" s="164">
        <v>37529</v>
      </c>
      <c r="J21" s="164">
        <v>21023</v>
      </c>
      <c r="K21" s="164">
        <v>8539</v>
      </c>
      <c r="L21" s="164">
        <v>5852</v>
      </c>
      <c r="M21" s="164">
        <v>667</v>
      </c>
      <c r="N21" s="164">
        <v>2015</v>
      </c>
      <c r="O21" s="164">
        <v>9903</v>
      </c>
      <c r="P21" s="164">
        <v>8963</v>
      </c>
      <c r="Q21" s="164">
        <v>19</v>
      </c>
      <c r="R21" s="164">
        <v>702</v>
      </c>
      <c r="S21" s="164">
        <v>8151</v>
      </c>
      <c r="T21" s="164">
        <v>1224</v>
      </c>
      <c r="U21" s="164">
        <v>1396</v>
      </c>
      <c r="V21" s="164">
        <v>0</v>
      </c>
      <c r="W21" s="164">
        <v>1</v>
      </c>
      <c r="X21" s="164">
        <v>55</v>
      </c>
    </row>
    <row r="22" spans="1:24" x14ac:dyDescent="0.25">
      <c r="A22" s="2" t="s">
        <v>15</v>
      </c>
      <c r="B22" s="164">
        <v>12266</v>
      </c>
      <c r="C22" s="164">
        <v>167</v>
      </c>
      <c r="D22" s="164">
        <v>1</v>
      </c>
      <c r="E22" s="164">
        <v>897</v>
      </c>
      <c r="F22" s="164">
        <v>0</v>
      </c>
      <c r="G22" s="164">
        <v>7</v>
      </c>
      <c r="H22" s="164">
        <v>1973</v>
      </c>
      <c r="I22" s="164">
        <v>1521</v>
      </c>
      <c r="J22" s="164">
        <v>653</v>
      </c>
      <c r="K22" s="164">
        <v>351</v>
      </c>
      <c r="L22" s="164">
        <v>222</v>
      </c>
      <c r="M22" s="164">
        <v>101</v>
      </c>
      <c r="N22" s="164">
        <v>52</v>
      </c>
      <c r="O22" s="164">
        <v>985</v>
      </c>
      <c r="P22" s="164">
        <v>450</v>
      </c>
      <c r="Q22" s="164">
        <v>1</v>
      </c>
      <c r="R22" s="164">
        <v>282</v>
      </c>
      <c r="S22" s="164">
        <v>55</v>
      </c>
      <c r="T22" s="164">
        <v>543</v>
      </c>
      <c r="U22" s="164">
        <v>3971</v>
      </c>
      <c r="V22" s="164">
        <v>0</v>
      </c>
      <c r="W22" s="164">
        <v>0</v>
      </c>
      <c r="X22" s="164">
        <v>34</v>
      </c>
    </row>
    <row r="23" spans="1:24" x14ac:dyDescent="0.25">
      <c r="A23" s="2" t="s">
        <v>16</v>
      </c>
      <c r="B23" s="164">
        <v>1127</v>
      </c>
      <c r="C23" s="164">
        <v>4</v>
      </c>
      <c r="D23" s="164">
        <v>0</v>
      </c>
      <c r="E23" s="164">
        <v>44</v>
      </c>
      <c r="F23" s="164">
        <v>1</v>
      </c>
      <c r="G23" s="164">
        <v>1</v>
      </c>
      <c r="H23" s="164">
        <v>39</v>
      </c>
      <c r="I23" s="164">
        <v>102</v>
      </c>
      <c r="J23" s="164">
        <v>22</v>
      </c>
      <c r="K23" s="164">
        <v>42</v>
      </c>
      <c r="L23" s="164">
        <v>28</v>
      </c>
      <c r="M23" s="164">
        <v>2</v>
      </c>
      <c r="N23" s="164">
        <v>24</v>
      </c>
      <c r="O23" s="164">
        <v>74</v>
      </c>
      <c r="P23" s="164">
        <v>80</v>
      </c>
      <c r="Q23" s="164">
        <v>0</v>
      </c>
      <c r="R23" s="164">
        <v>15</v>
      </c>
      <c r="S23" s="164">
        <v>5</v>
      </c>
      <c r="T23" s="164">
        <v>20</v>
      </c>
      <c r="U23" s="164">
        <v>37</v>
      </c>
      <c r="V23" s="164">
        <v>0</v>
      </c>
      <c r="W23" s="164">
        <v>0</v>
      </c>
      <c r="X23" s="164">
        <v>587</v>
      </c>
    </row>
    <row r="24" spans="1:24" x14ac:dyDescent="0.25">
      <c r="A24" s="22" t="s">
        <v>265</v>
      </c>
      <c r="B24" s="166">
        <v>465542</v>
      </c>
      <c r="C24" s="166">
        <v>7743</v>
      </c>
      <c r="D24" s="166">
        <v>2293</v>
      </c>
      <c r="E24" s="166">
        <v>193316</v>
      </c>
      <c r="F24" s="166">
        <v>532</v>
      </c>
      <c r="G24" s="166">
        <v>2111</v>
      </c>
      <c r="H24" s="166">
        <v>24212</v>
      </c>
      <c r="I24" s="166">
        <v>75704</v>
      </c>
      <c r="J24" s="166">
        <v>35109</v>
      </c>
      <c r="K24" s="166">
        <v>29701</v>
      </c>
      <c r="L24" s="166">
        <v>8460</v>
      </c>
      <c r="M24" s="166">
        <v>1814</v>
      </c>
      <c r="N24" s="166">
        <v>5079</v>
      </c>
      <c r="O24" s="166">
        <v>21720</v>
      </c>
      <c r="P24" s="166">
        <v>19372</v>
      </c>
      <c r="Q24" s="166">
        <v>62</v>
      </c>
      <c r="R24" s="166">
        <v>4535</v>
      </c>
      <c r="S24" s="166">
        <v>12005</v>
      </c>
      <c r="T24" s="166">
        <v>7694</v>
      </c>
      <c r="U24" s="166">
        <v>13287</v>
      </c>
      <c r="V24" s="166">
        <v>5</v>
      </c>
      <c r="W24" s="166">
        <v>3</v>
      </c>
      <c r="X24" s="166">
        <v>785</v>
      </c>
    </row>
    <row r="25" spans="1:24" x14ac:dyDescent="0.25">
      <c r="A25" s="279" t="s">
        <v>267</v>
      </c>
      <c r="B25" s="280"/>
      <c r="C25" s="280"/>
      <c r="D25" s="280"/>
      <c r="E25" s="280"/>
      <c r="F25" s="280"/>
      <c r="G25" s="280"/>
      <c r="H25" s="280"/>
      <c r="I25" s="280"/>
      <c r="J25" s="280"/>
      <c r="K25" s="280"/>
      <c r="L25" s="280"/>
      <c r="M25" s="280"/>
      <c r="N25" s="280"/>
      <c r="O25" s="280"/>
      <c r="P25" s="280"/>
      <c r="Q25" s="280"/>
      <c r="R25" s="280"/>
      <c r="S25" s="280"/>
      <c r="T25" s="280"/>
      <c r="U25" s="280"/>
      <c r="V25" s="280"/>
      <c r="W25" s="280"/>
      <c r="X25" s="280"/>
    </row>
    <row r="26" spans="1:24" x14ac:dyDescent="0.25">
      <c r="A26" s="2" t="s">
        <v>11</v>
      </c>
      <c r="B26" s="165">
        <v>28024738.030000001</v>
      </c>
      <c r="C26" s="165">
        <v>85861.93</v>
      </c>
      <c r="D26" s="165">
        <v>30656.16</v>
      </c>
      <c r="E26" s="165">
        <v>732346.17</v>
      </c>
      <c r="F26" s="165">
        <v>24182.95</v>
      </c>
      <c r="G26" s="165">
        <v>10498.16</v>
      </c>
      <c r="H26" s="165">
        <v>345873.27</v>
      </c>
      <c r="I26" s="165">
        <v>10167169.859999999</v>
      </c>
      <c r="J26" s="165">
        <v>443650.34</v>
      </c>
      <c r="K26" s="165">
        <v>7626734.4400000004</v>
      </c>
      <c r="L26" s="165">
        <v>239910.28</v>
      </c>
      <c r="M26" s="165">
        <v>100627.18</v>
      </c>
      <c r="N26" s="165">
        <v>537151.59</v>
      </c>
      <c r="O26" s="165">
        <v>864600.29</v>
      </c>
      <c r="P26" s="165">
        <v>1801696.27</v>
      </c>
      <c r="Q26" s="165">
        <v>5437.96</v>
      </c>
      <c r="R26" s="165">
        <v>968690.35</v>
      </c>
      <c r="S26" s="165">
        <v>412409.63</v>
      </c>
      <c r="T26" s="165">
        <v>2618198.37</v>
      </c>
      <c r="U26" s="165">
        <v>999880.67</v>
      </c>
      <c r="V26" s="165">
        <v>0</v>
      </c>
      <c r="W26" s="165">
        <v>0</v>
      </c>
      <c r="X26" s="165">
        <v>9162.16</v>
      </c>
    </row>
    <row r="27" spans="1:24" x14ac:dyDescent="0.25">
      <c r="A27" s="2" t="s">
        <v>12</v>
      </c>
      <c r="B27" s="165">
        <v>22361713.260000002</v>
      </c>
      <c r="C27" s="165">
        <v>423360</v>
      </c>
      <c r="D27" s="165">
        <v>0</v>
      </c>
      <c r="E27" s="165">
        <v>2595210</v>
      </c>
      <c r="F27" s="165">
        <v>4260</v>
      </c>
      <c r="G27" s="165">
        <v>11400</v>
      </c>
      <c r="H27" s="165">
        <v>3757569</v>
      </c>
      <c r="I27" s="165">
        <v>4382601.76</v>
      </c>
      <c r="J27" s="165">
        <v>917370</v>
      </c>
      <c r="K27" s="165">
        <v>1992496.79</v>
      </c>
      <c r="L27" s="165">
        <v>501840</v>
      </c>
      <c r="M27" s="165">
        <v>263730</v>
      </c>
      <c r="N27" s="165">
        <v>120840</v>
      </c>
      <c r="O27" s="165">
        <v>2362350</v>
      </c>
      <c r="P27" s="165">
        <v>891030</v>
      </c>
      <c r="Q27" s="165">
        <v>6960</v>
      </c>
      <c r="R27" s="165">
        <v>583380</v>
      </c>
      <c r="S27" s="165">
        <v>245040</v>
      </c>
      <c r="T27" s="165">
        <v>599550</v>
      </c>
      <c r="U27" s="165">
        <v>2661925.71</v>
      </c>
      <c r="V27" s="165">
        <v>2340</v>
      </c>
      <c r="W27" s="165">
        <v>960</v>
      </c>
      <c r="X27" s="165">
        <v>37500</v>
      </c>
    </row>
    <row r="28" spans="1:24" x14ac:dyDescent="0.25">
      <c r="A28" s="2" t="s">
        <v>13</v>
      </c>
      <c r="B28" s="165">
        <v>44086520.020000003</v>
      </c>
      <c r="C28" s="165">
        <v>654430.56999999995</v>
      </c>
      <c r="D28" s="165">
        <v>6071.43</v>
      </c>
      <c r="E28" s="165">
        <v>29368494.629999999</v>
      </c>
      <c r="F28" s="165">
        <v>114516.21</v>
      </c>
      <c r="G28" s="165">
        <v>100139.33</v>
      </c>
      <c r="H28" s="165">
        <v>784228.6</v>
      </c>
      <c r="I28" s="165">
        <v>2801504.8</v>
      </c>
      <c r="J28" s="165">
        <v>2756860.01</v>
      </c>
      <c r="K28" s="165">
        <v>606484.73</v>
      </c>
      <c r="L28" s="165">
        <v>447961.52</v>
      </c>
      <c r="M28" s="165">
        <v>69977.23</v>
      </c>
      <c r="N28" s="165">
        <v>851103.49</v>
      </c>
      <c r="O28" s="165">
        <v>1713516.2</v>
      </c>
      <c r="P28" s="165">
        <v>1894485.27</v>
      </c>
      <c r="Q28" s="165">
        <v>4463.2700000000004</v>
      </c>
      <c r="R28" s="165">
        <v>138372.99</v>
      </c>
      <c r="S28" s="165">
        <v>1387995.97</v>
      </c>
      <c r="T28" s="165">
        <v>225345.76</v>
      </c>
      <c r="U28" s="165">
        <v>160119.85999999999</v>
      </c>
      <c r="V28" s="165">
        <v>0</v>
      </c>
      <c r="W28" s="165">
        <v>0</v>
      </c>
      <c r="X28" s="165">
        <v>448.15</v>
      </c>
    </row>
    <row r="29" spans="1:24" x14ac:dyDescent="0.25">
      <c r="A29" s="2" t="s">
        <v>14</v>
      </c>
      <c r="B29" s="165">
        <v>79673043.290000007</v>
      </c>
      <c r="C29" s="165">
        <v>942591.27</v>
      </c>
      <c r="D29" s="165">
        <v>420933.77</v>
      </c>
      <c r="E29" s="165">
        <v>41035720.32</v>
      </c>
      <c r="F29" s="165">
        <v>29701.59</v>
      </c>
      <c r="G29" s="165">
        <v>436340.67</v>
      </c>
      <c r="H29" s="165">
        <v>3970003.02</v>
      </c>
      <c r="I29" s="165">
        <v>11050231.33</v>
      </c>
      <c r="J29" s="165">
        <v>6815586.1299999999</v>
      </c>
      <c r="K29" s="165">
        <v>2833428.91</v>
      </c>
      <c r="L29" s="165">
        <v>1987581.32</v>
      </c>
      <c r="M29" s="165">
        <v>148731.42000000001</v>
      </c>
      <c r="N29" s="165">
        <v>592417.80000000005</v>
      </c>
      <c r="O29" s="165">
        <v>3143583.27</v>
      </c>
      <c r="P29" s="165">
        <v>2584404.7000000002</v>
      </c>
      <c r="Q29" s="165">
        <v>4590.3900000000003</v>
      </c>
      <c r="R29" s="165">
        <v>218061.27</v>
      </c>
      <c r="S29" s="165">
        <v>2487816.81</v>
      </c>
      <c r="T29" s="165">
        <v>477378.95</v>
      </c>
      <c r="U29" s="165">
        <v>477796.77</v>
      </c>
      <c r="V29" s="165">
        <v>0</v>
      </c>
      <c r="W29" s="165">
        <v>229.12</v>
      </c>
      <c r="X29" s="165">
        <v>15914.46</v>
      </c>
    </row>
    <row r="30" spans="1:24" x14ac:dyDescent="0.25">
      <c r="A30" s="2" t="s">
        <v>15</v>
      </c>
      <c r="B30" s="165">
        <v>2580285</v>
      </c>
      <c r="C30" s="165">
        <v>35280</v>
      </c>
      <c r="D30" s="165">
        <v>210</v>
      </c>
      <c r="E30" s="165">
        <v>188685</v>
      </c>
      <c r="F30" s="165">
        <v>0</v>
      </c>
      <c r="G30" s="165">
        <v>1470</v>
      </c>
      <c r="H30" s="165">
        <v>415800</v>
      </c>
      <c r="I30" s="165">
        <v>320145</v>
      </c>
      <c r="J30" s="165">
        <v>137235</v>
      </c>
      <c r="K30" s="165">
        <v>73710</v>
      </c>
      <c r="L30" s="165">
        <v>46620</v>
      </c>
      <c r="M30" s="165">
        <v>21210</v>
      </c>
      <c r="N30" s="165">
        <v>10920</v>
      </c>
      <c r="O30" s="165">
        <v>206955</v>
      </c>
      <c r="P30" s="165">
        <v>94710</v>
      </c>
      <c r="Q30" s="165">
        <v>210</v>
      </c>
      <c r="R30" s="165">
        <v>59325</v>
      </c>
      <c r="S30" s="165">
        <v>11550</v>
      </c>
      <c r="T30" s="165">
        <v>114135</v>
      </c>
      <c r="U30" s="165">
        <v>834765</v>
      </c>
      <c r="V30" s="165">
        <v>0</v>
      </c>
      <c r="W30" s="165">
        <v>0</v>
      </c>
      <c r="X30" s="165">
        <v>7350</v>
      </c>
    </row>
    <row r="31" spans="1:24" x14ac:dyDescent="0.25">
      <c r="A31" s="2" t="s">
        <v>16</v>
      </c>
      <c r="B31" s="165">
        <v>236985</v>
      </c>
      <c r="C31" s="165">
        <v>840</v>
      </c>
      <c r="D31" s="165">
        <v>0</v>
      </c>
      <c r="E31" s="165">
        <v>9240</v>
      </c>
      <c r="F31" s="165">
        <v>210</v>
      </c>
      <c r="G31" s="165">
        <v>210</v>
      </c>
      <c r="H31" s="165">
        <v>8190</v>
      </c>
      <c r="I31" s="165">
        <v>21420</v>
      </c>
      <c r="J31" s="165">
        <v>4620</v>
      </c>
      <c r="K31" s="165">
        <v>8820</v>
      </c>
      <c r="L31" s="165">
        <v>5880</v>
      </c>
      <c r="M31" s="165">
        <v>420</v>
      </c>
      <c r="N31" s="165">
        <v>5040</v>
      </c>
      <c r="O31" s="165">
        <v>15540</v>
      </c>
      <c r="P31" s="165">
        <v>16800</v>
      </c>
      <c r="Q31" s="165">
        <v>0</v>
      </c>
      <c r="R31" s="165">
        <v>3150</v>
      </c>
      <c r="S31" s="165">
        <v>1050</v>
      </c>
      <c r="T31" s="165">
        <v>4200</v>
      </c>
      <c r="U31" s="165">
        <v>7770</v>
      </c>
      <c r="V31" s="165">
        <v>0</v>
      </c>
      <c r="W31" s="165">
        <v>0</v>
      </c>
      <c r="X31" s="165">
        <v>123585</v>
      </c>
    </row>
    <row r="32" spans="1:24" x14ac:dyDescent="0.25">
      <c r="A32" s="22" t="s">
        <v>265</v>
      </c>
      <c r="B32" s="167">
        <v>176963284.59999999</v>
      </c>
      <c r="C32" s="167">
        <v>2142363.77</v>
      </c>
      <c r="D32" s="167">
        <v>457871.35999999999</v>
      </c>
      <c r="E32" s="167">
        <v>73929696.120000005</v>
      </c>
      <c r="F32" s="167">
        <v>172870.75</v>
      </c>
      <c r="G32" s="167">
        <v>560058.16</v>
      </c>
      <c r="H32" s="167">
        <v>9281663.8900000006</v>
      </c>
      <c r="I32" s="167">
        <v>28743072.75</v>
      </c>
      <c r="J32" s="167">
        <v>11075321.48</v>
      </c>
      <c r="K32" s="167">
        <v>13141674.869999999</v>
      </c>
      <c r="L32" s="167">
        <v>3229793.12</v>
      </c>
      <c r="M32" s="167">
        <v>604695.82999999996</v>
      </c>
      <c r="N32" s="167">
        <v>2117472.88</v>
      </c>
      <c r="O32" s="167">
        <v>8306544.7599999998</v>
      </c>
      <c r="P32" s="167">
        <v>7283126.2400000002</v>
      </c>
      <c r="Q32" s="167">
        <v>21661.62</v>
      </c>
      <c r="R32" s="167">
        <v>1970979.61</v>
      </c>
      <c r="S32" s="167">
        <v>4545862.41</v>
      </c>
      <c r="T32" s="167">
        <v>4038808.08</v>
      </c>
      <c r="U32" s="167">
        <v>5142258.01</v>
      </c>
      <c r="V32" s="167">
        <v>2340</v>
      </c>
      <c r="W32" s="167">
        <v>1189.1199999999999</v>
      </c>
      <c r="X32" s="167">
        <v>193959.77</v>
      </c>
    </row>
    <row r="34" spans="1:3" x14ac:dyDescent="0.25">
      <c r="A34" s="261" t="str">
        <f>HYPERLINK("#'Vysvetlivky'!A15", "Vysvetlivky k sekciám SK-NACE")</f>
        <v>Vysvetlivky k sekciám SK-NACE</v>
      </c>
      <c r="B34" s="262"/>
      <c r="C34" s="262"/>
    </row>
    <row r="35" spans="1:3" x14ac:dyDescent="0.25">
      <c r="A35" s="261" t="str">
        <f>HYPERLINK("#'Obsah'!A1", "Späť na obsah dátovej prílohy")</f>
        <v>Späť na obsah dátovej prílohy</v>
      </c>
      <c r="B35" s="262"/>
      <c r="C35" s="262"/>
    </row>
  </sheetData>
  <mergeCells count="11">
    <mergeCell ref="A2:X2"/>
    <mergeCell ref="A3:X3"/>
    <mergeCell ref="A5:X5"/>
    <mergeCell ref="A7:A8"/>
    <mergeCell ref="B7:B8"/>
    <mergeCell ref="C7:X7"/>
    <mergeCell ref="A9:X9"/>
    <mergeCell ref="A17:X17"/>
    <mergeCell ref="A25:X25"/>
    <mergeCell ref="A34:C34"/>
    <mergeCell ref="A35:C35"/>
  </mergeCells>
  <pageMargins left="0.7" right="0.7" top="0.75" bottom="0.75" header="0.3" footer="0.3"/>
  <pageSetup paperSize="9" orientation="portrait" horizontalDpi="300" verticalDpi="30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199218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59" t="s">
        <v>269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</row>
    <row r="3" spans="1:24" x14ac:dyDescent="0.25">
      <c r="A3" s="281" t="s">
        <v>291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</row>
    <row r="5" spans="1:24" x14ac:dyDescent="0.25">
      <c r="A5" s="260" t="s">
        <v>2</v>
      </c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</row>
    <row r="7" spans="1:24" x14ac:dyDescent="0.25">
      <c r="A7" s="273" t="s">
        <v>4</v>
      </c>
      <c r="B7" s="273" t="s">
        <v>257</v>
      </c>
      <c r="C7" s="267" t="s">
        <v>292</v>
      </c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</row>
    <row r="8" spans="1:24" x14ac:dyDescent="0.25">
      <c r="A8" s="273"/>
      <c r="B8" s="273"/>
      <c r="C8" s="1" t="s">
        <v>293</v>
      </c>
      <c r="D8" s="1" t="s">
        <v>294</v>
      </c>
      <c r="E8" s="1" t="s">
        <v>295</v>
      </c>
      <c r="F8" s="1" t="s">
        <v>296</v>
      </c>
      <c r="G8" s="1" t="s">
        <v>297</v>
      </c>
      <c r="H8" s="1" t="s">
        <v>298</v>
      </c>
      <c r="I8" s="1" t="s">
        <v>299</v>
      </c>
      <c r="J8" s="1" t="s">
        <v>300</v>
      </c>
      <c r="K8" s="1" t="s">
        <v>301</v>
      </c>
      <c r="L8" s="1" t="s">
        <v>302</v>
      </c>
      <c r="M8" s="1" t="s">
        <v>303</v>
      </c>
      <c r="N8" s="1" t="s">
        <v>304</v>
      </c>
      <c r="O8" s="1" t="s">
        <v>305</v>
      </c>
      <c r="P8" s="1" t="s">
        <v>306</v>
      </c>
      <c r="Q8" s="1" t="s">
        <v>307</v>
      </c>
      <c r="R8" s="1" t="s">
        <v>308</v>
      </c>
      <c r="S8" s="1" t="s">
        <v>309</v>
      </c>
      <c r="T8" s="1" t="s">
        <v>310</v>
      </c>
      <c r="U8" s="1" t="s">
        <v>311</v>
      </c>
      <c r="V8" s="1" t="s">
        <v>312</v>
      </c>
      <c r="W8" s="1" t="s">
        <v>313</v>
      </c>
      <c r="X8" s="1" t="s">
        <v>314</v>
      </c>
    </row>
    <row r="9" spans="1:24" x14ac:dyDescent="0.25">
      <c r="A9" s="279" t="s">
        <v>264</v>
      </c>
      <c r="B9" s="280"/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0"/>
      <c r="X9" s="280"/>
    </row>
    <row r="10" spans="1:24" x14ac:dyDescent="0.25">
      <c r="A10" s="2" t="s">
        <v>11</v>
      </c>
      <c r="B10" s="168">
        <v>4050</v>
      </c>
      <c r="C10" s="168">
        <v>17</v>
      </c>
      <c r="D10" s="168">
        <v>1</v>
      </c>
      <c r="E10" s="168">
        <v>139</v>
      </c>
      <c r="F10" s="168">
        <v>4</v>
      </c>
      <c r="G10" s="168">
        <v>2</v>
      </c>
      <c r="H10" s="168">
        <v>85</v>
      </c>
      <c r="I10" s="168">
        <v>865</v>
      </c>
      <c r="J10" s="168">
        <v>102</v>
      </c>
      <c r="K10" s="168">
        <v>1195</v>
      </c>
      <c r="L10" s="168">
        <v>41</v>
      </c>
      <c r="M10" s="168">
        <v>9</v>
      </c>
      <c r="N10" s="168">
        <v>87</v>
      </c>
      <c r="O10" s="168">
        <v>161</v>
      </c>
      <c r="P10" s="168">
        <v>193</v>
      </c>
      <c r="Q10" s="168">
        <v>1</v>
      </c>
      <c r="R10" s="168">
        <v>294</v>
      </c>
      <c r="S10" s="168">
        <v>138</v>
      </c>
      <c r="T10" s="168">
        <v>388</v>
      </c>
      <c r="U10" s="168">
        <v>325</v>
      </c>
      <c r="V10" s="168">
        <v>0</v>
      </c>
      <c r="W10" s="168">
        <v>0</v>
      </c>
      <c r="X10" s="168">
        <v>3</v>
      </c>
    </row>
    <row r="11" spans="1:24" x14ac:dyDescent="0.25">
      <c r="A11" s="2" t="s">
        <v>12</v>
      </c>
      <c r="B11" s="168">
        <v>41506</v>
      </c>
      <c r="C11" s="168">
        <v>925</v>
      </c>
      <c r="D11" s="168">
        <v>2</v>
      </c>
      <c r="E11" s="168">
        <v>5843</v>
      </c>
      <c r="F11" s="168">
        <v>8</v>
      </c>
      <c r="G11" s="168">
        <v>19</v>
      </c>
      <c r="H11" s="168">
        <v>7832</v>
      </c>
      <c r="I11" s="168">
        <v>7403</v>
      </c>
      <c r="J11" s="168">
        <v>1757</v>
      </c>
      <c r="K11" s="168">
        <v>3197</v>
      </c>
      <c r="L11" s="168">
        <v>1229</v>
      </c>
      <c r="M11" s="168">
        <v>624</v>
      </c>
      <c r="N11" s="168">
        <v>221</v>
      </c>
      <c r="O11" s="168">
        <v>5268</v>
      </c>
      <c r="P11" s="168">
        <v>1918</v>
      </c>
      <c r="Q11" s="168">
        <v>25</v>
      </c>
      <c r="R11" s="168">
        <v>1092</v>
      </c>
      <c r="S11" s="168">
        <v>557</v>
      </c>
      <c r="T11" s="168">
        <v>1147</v>
      </c>
      <c r="U11" s="168">
        <v>2359</v>
      </c>
      <c r="V11" s="168">
        <v>5</v>
      </c>
      <c r="W11" s="168">
        <v>2</v>
      </c>
      <c r="X11" s="168">
        <v>73</v>
      </c>
    </row>
    <row r="12" spans="1:24" x14ac:dyDescent="0.25">
      <c r="A12" s="2" t="s">
        <v>13</v>
      </c>
      <c r="B12" s="168">
        <v>4479</v>
      </c>
      <c r="C12" s="168">
        <v>46</v>
      </c>
      <c r="D12" s="168">
        <v>1</v>
      </c>
      <c r="E12" s="168">
        <v>652</v>
      </c>
      <c r="F12" s="168">
        <v>9</v>
      </c>
      <c r="G12" s="168">
        <v>16</v>
      </c>
      <c r="H12" s="168">
        <v>320</v>
      </c>
      <c r="I12" s="168">
        <v>964</v>
      </c>
      <c r="J12" s="168">
        <v>270</v>
      </c>
      <c r="K12" s="168">
        <v>513</v>
      </c>
      <c r="L12" s="168">
        <v>127</v>
      </c>
      <c r="M12" s="168">
        <v>24</v>
      </c>
      <c r="N12" s="168">
        <v>115</v>
      </c>
      <c r="O12" s="168">
        <v>510</v>
      </c>
      <c r="P12" s="168">
        <v>314</v>
      </c>
      <c r="Q12" s="168">
        <v>3</v>
      </c>
      <c r="R12" s="168">
        <v>71</v>
      </c>
      <c r="S12" s="168">
        <v>297</v>
      </c>
      <c r="T12" s="168">
        <v>84</v>
      </c>
      <c r="U12" s="168">
        <v>141</v>
      </c>
      <c r="V12" s="168">
        <v>0</v>
      </c>
      <c r="W12" s="168">
        <v>0</v>
      </c>
      <c r="X12" s="168">
        <v>2</v>
      </c>
    </row>
    <row r="13" spans="1:24" x14ac:dyDescent="0.25">
      <c r="A13" s="2" t="s">
        <v>14</v>
      </c>
      <c r="B13" s="168">
        <v>17605</v>
      </c>
      <c r="C13" s="168">
        <v>267</v>
      </c>
      <c r="D13" s="168">
        <v>16</v>
      </c>
      <c r="E13" s="168">
        <v>2553</v>
      </c>
      <c r="F13" s="168">
        <v>13</v>
      </c>
      <c r="G13" s="168">
        <v>79</v>
      </c>
      <c r="H13" s="168">
        <v>1301</v>
      </c>
      <c r="I13" s="168">
        <v>4509</v>
      </c>
      <c r="J13" s="168">
        <v>1226</v>
      </c>
      <c r="K13" s="168">
        <v>2258</v>
      </c>
      <c r="L13" s="168">
        <v>519</v>
      </c>
      <c r="M13" s="168">
        <v>69</v>
      </c>
      <c r="N13" s="168">
        <v>316</v>
      </c>
      <c r="O13" s="168">
        <v>1723</v>
      </c>
      <c r="P13" s="168">
        <v>925</v>
      </c>
      <c r="Q13" s="168">
        <v>7</v>
      </c>
      <c r="R13" s="168">
        <v>189</v>
      </c>
      <c r="S13" s="168">
        <v>935</v>
      </c>
      <c r="T13" s="168">
        <v>236</v>
      </c>
      <c r="U13" s="168">
        <v>452</v>
      </c>
      <c r="V13" s="168">
        <v>0</v>
      </c>
      <c r="W13" s="168">
        <v>1</v>
      </c>
      <c r="X13" s="168">
        <v>11</v>
      </c>
    </row>
    <row r="14" spans="1:24" x14ac:dyDescent="0.25">
      <c r="A14" s="2" t="s">
        <v>15</v>
      </c>
      <c r="B14" s="168">
        <v>8651</v>
      </c>
      <c r="C14" s="168">
        <v>167</v>
      </c>
      <c r="D14" s="168">
        <v>0</v>
      </c>
      <c r="E14" s="168">
        <v>849</v>
      </c>
      <c r="F14" s="168">
        <v>0</v>
      </c>
      <c r="G14" s="168">
        <v>6</v>
      </c>
      <c r="H14" s="168">
        <v>2022</v>
      </c>
      <c r="I14" s="168">
        <v>1069</v>
      </c>
      <c r="J14" s="168">
        <v>496</v>
      </c>
      <c r="K14" s="168">
        <v>253</v>
      </c>
      <c r="L14" s="168">
        <v>224</v>
      </c>
      <c r="M14" s="168">
        <v>81</v>
      </c>
      <c r="N14" s="168">
        <v>49</v>
      </c>
      <c r="O14" s="168">
        <v>959</v>
      </c>
      <c r="P14" s="168">
        <v>425</v>
      </c>
      <c r="Q14" s="168">
        <v>1</v>
      </c>
      <c r="R14" s="168">
        <v>261</v>
      </c>
      <c r="S14" s="168">
        <v>35</v>
      </c>
      <c r="T14" s="168">
        <v>494</v>
      </c>
      <c r="U14" s="168">
        <v>1237</v>
      </c>
      <c r="V14" s="168">
        <v>0</v>
      </c>
      <c r="W14" s="168">
        <v>0</v>
      </c>
      <c r="X14" s="168">
        <v>23</v>
      </c>
    </row>
    <row r="15" spans="1:24" x14ac:dyDescent="0.25">
      <c r="A15" s="2" t="s">
        <v>16</v>
      </c>
      <c r="B15" s="168">
        <v>967</v>
      </c>
      <c r="C15" s="168">
        <v>5</v>
      </c>
      <c r="D15" s="168">
        <v>0</v>
      </c>
      <c r="E15" s="168">
        <v>34</v>
      </c>
      <c r="F15" s="168">
        <v>0</v>
      </c>
      <c r="G15" s="168">
        <v>1</v>
      </c>
      <c r="H15" s="168">
        <v>29</v>
      </c>
      <c r="I15" s="168">
        <v>78</v>
      </c>
      <c r="J15" s="168">
        <v>18</v>
      </c>
      <c r="K15" s="168">
        <v>29</v>
      </c>
      <c r="L15" s="168">
        <v>26</v>
      </c>
      <c r="M15" s="168">
        <v>1</v>
      </c>
      <c r="N15" s="168">
        <v>21</v>
      </c>
      <c r="O15" s="168">
        <v>72</v>
      </c>
      <c r="P15" s="168">
        <v>73</v>
      </c>
      <c r="Q15" s="168">
        <v>0</v>
      </c>
      <c r="R15" s="168">
        <v>13</v>
      </c>
      <c r="S15" s="168">
        <v>4</v>
      </c>
      <c r="T15" s="168">
        <v>19</v>
      </c>
      <c r="U15" s="168">
        <v>21</v>
      </c>
      <c r="V15" s="168">
        <v>0</v>
      </c>
      <c r="W15" s="168">
        <v>0</v>
      </c>
      <c r="X15" s="168">
        <v>523</v>
      </c>
    </row>
    <row r="16" spans="1:24" x14ac:dyDescent="0.25">
      <c r="A16" s="22" t="s">
        <v>265</v>
      </c>
      <c r="B16" s="170">
        <v>77258</v>
      </c>
      <c r="C16" s="170">
        <v>1427</v>
      </c>
      <c r="D16" s="170">
        <v>20</v>
      </c>
      <c r="E16" s="170">
        <v>10070</v>
      </c>
      <c r="F16" s="170">
        <v>34</v>
      </c>
      <c r="G16" s="170">
        <v>123</v>
      </c>
      <c r="H16" s="170">
        <v>11589</v>
      </c>
      <c r="I16" s="170">
        <v>14888</v>
      </c>
      <c r="J16" s="170">
        <v>3869</v>
      </c>
      <c r="K16" s="170">
        <v>7445</v>
      </c>
      <c r="L16" s="170">
        <v>2166</v>
      </c>
      <c r="M16" s="170">
        <v>808</v>
      </c>
      <c r="N16" s="170">
        <v>809</v>
      </c>
      <c r="O16" s="170">
        <v>8693</v>
      </c>
      <c r="P16" s="170">
        <v>3848</v>
      </c>
      <c r="Q16" s="170">
        <v>37</v>
      </c>
      <c r="R16" s="170">
        <v>1920</v>
      </c>
      <c r="S16" s="170">
        <v>1966</v>
      </c>
      <c r="T16" s="170">
        <v>2368</v>
      </c>
      <c r="U16" s="170">
        <v>4535</v>
      </c>
      <c r="V16" s="170">
        <v>5</v>
      </c>
      <c r="W16" s="170">
        <v>3</v>
      </c>
      <c r="X16" s="170">
        <v>635</v>
      </c>
    </row>
    <row r="17" spans="1:24" x14ac:dyDescent="0.25">
      <c r="A17" s="279" t="s">
        <v>266</v>
      </c>
      <c r="B17" s="280"/>
      <c r="C17" s="280"/>
      <c r="D17" s="280"/>
      <c r="E17" s="280"/>
      <c r="F17" s="280"/>
      <c r="G17" s="280"/>
      <c r="H17" s="280"/>
      <c r="I17" s="280"/>
      <c r="J17" s="280"/>
      <c r="K17" s="280"/>
      <c r="L17" s="280"/>
      <c r="M17" s="280"/>
      <c r="N17" s="280"/>
      <c r="O17" s="280"/>
      <c r="P17" s="280"/>
      <c r="Q17" s="280"/>
      <c r="R17" s="280"/>
      <c r="S17" s="280"/>
      <c r="T17" s="280"/>
      <c r="U17" s="280"/>
      <c r="V17" s="280"/>
      <c r="W17" s="280"/>
      <c r="X17" s="280"/>
    </row>
    <row r="18" spans="1:24" x14ac:dyDescent="0.25">
      <c r="A18" s="2" t="s">
        <v>11</v>
      </c>
      <c r="B18" s="168">
        <v>24659</v>
      </c>
      <c r="C18" s="168">
        <v>55</v>
      </c>
      <c r="D18" s="168">
        <v>38</v>
      </c>
      <c r="E18" s="168">
        <v>507</v>
      </c>
      <c r="F18" s="168">
        <v>27</v>
      </c>
      <c r="G18" s="168">
        <v>5</v>
      </c>
      <c r="H18" s="168">
        <v>212</v>
      </c>
      <c r="I18" s="168">
        <v>8204</v>
      </c>
      <c r="J18" s="168">
        <v>378</v>
      </c>
      <c r="K18" s="168">
        <v>5365</v>
      </c>
      <c r="L18" s="168">
        <v>235</v>
      </c>
      <c r="M18" s="168">
        <v>12</v>
      </c>
      <c r="N18" s="168">
        <v>449</v>
      </c>
      <c r="O18" s="168">
        <v>753</v>
      </c>
      <c r="P18" s="168">
        <v>1242</v>
      </c>
      <c r="Q18" s="168">
        <v>9</v>
      </c>
      <c r="R18" s="168">
        <v>1778</v>
      </c>
      <c r="S18" s="168">
        <v>551</v>
      </c>
      <c r="T18" s="168">
        <v>3891</v>
      </c>
      <c r="U18" s="168">
        <v>935</v>
      </c>
      <c r="V18" s="168">
        <v>0</v>
      </c>
      <c r="W18" s="168">
        <v>0</v>
      </c>
      <c r="X18" s="168">
        <v>13</v>
      </c>
    </row>
    <row r="19" spans="1:24" x14ac:dyDescent="0.25">
      <c r="A19" s="2" t="s">
        <v>12</v>
      </c>
      <c r="B19" s="168">
        <v>41432</v>
      </c>
      <c r="C19" s="168">
        <v>925</v>
      </c>
      <c r="D19" s="168">
        <v>2</v>
      </c>
      <c r="E19" s="168">
        <v>5830</v>
      </c>
      <c r="F19" s="168">
        <v>8</v>
      </c>
      <c r="G19" s="168">
        <v>19</v>
      </c>
      <c r="H19" s="168">
        <v>7816</v>
      </c>
      <c r="I19" s="168">
        <v>7387</v>
      </c>
      <c r="J19" s="168">
        <v>1755</v>
      </c>
      <c r="K19" s="168">
        <v>3195</v>
      </c>
      <c r="L19" s="168">
        <v>1225</v>
      </c>
      <c r="M19" s="168">
        <v>620</v>
      </c>
      <c r="N19" s="168">
        <v>220</v>
      </c>
      <c r="O19" s="168">
        <v>5260</v>
      </c>
      <c r="P19" s="168">
        <v>1914</v>
      </c>
      <c r="Q19" s="168">
        <v>24</v>
      </c>
      <c r="R19" s="168">
        <v>1092</v>
      </c>
      <c r="S19" s="168">
        <v>557</v>
      </c>
      <c r="T19" s="168">
        <v>1146</v>
      </c>
      <c r="U19" s="168">
        <v>2357</v>
      </c>
      <c r="V19" s="168">
        <v>5</v>
      </c>
      <c r="W19" s="168">
        <v>2</v>
      </c>
      <c r="X19" s="168">
        <v>73</v>
      </c>
    </row>
    <row r="20" spans="1:24" x14ac:dyDescent="0.25">
      <c r="A20" s="2" t="s">
        <v>13</v>
      </c>
      <c r="B20" s="168">
        <v>109529</v>
      </c>
      <c r="C20" s="168">
        <v>3236</v>
      </c>
      <c r="D20" s="168">
        <v>3</v>
      </c>
      <c r="E20" s="168">
        <v>70810</v>
      </c>
      <c r="F20" s="168">
        <v>439</v>
      </c>
      <c r="G20" s="168">
        <v>151</v>
      </c>
      <c r="H20" s="168">
        <v>1399</v>
      </c>
      <c r="I20" s="168">
        <v>6876</v>
      </c>
      <c r="J20" s="168">
        <v>8762</v>
      </c>
      <c r="K20" s="168">
        <v>3467</v>
      </c>
      <c r="L20" s="168">
        <v>725</v>
      </c>
      <c r="M20" s="168">
        <v>118</v>
      </c>
      <c r="N20" s="168">
        <v>1525</v>
      </c>
      <c r="O20" s="168">
        <v>3680</v>
      </c>
      <c r="P20" s="168">
        <v>4955</v>
      </c>
      <c r="Q20" s="168">
        <v>10</v>
      </c>
      <c r="R20" s="168">
        <v>322</v>
      </c>
      <c r="S20" s="168">
        <v>2143</v>
      </c>
      <c r="T20" s="168">
        <v>382</v>
      </c>
      <c r="U20" s="168">
        <v>523</v>
      </c>
      <c r="V20" s="168">
        <v>0</v>
      </c>
      <c r="W20" s="168">
        <v>0</v>
      </c>
      <c r="X20" s="168">
        <v>3</v>
      </c>
    </row>
    <row r="21" spans="1:24" x14ac:dyDescent="0.25">
      <c r="A21" s="2" t="s">
        <v>14</v>
      </c>
      <c r="B21" s="168">
        <v>273740</v>
      </c>
      <c r="C21" s="168">
        <v>2648</v>
      </c>
      <c r="D21" s="168">
        <v>2336</v>
      </c>
      <c r="E21" s="168">
        <v>151296</v>
      </c>
      <c r="F21" s="168">
        <v>178</v>
      </c>
      <c r="G21" s="168">
        <v>1175</v>
      </c>
      <c r="H21" s="168">
        <v>11469</v>
      </c>
      <c r="I21" s="168">
        <v>36789</v>
      </c>
      <c r="J21" s="168">
        <v>18958</v>
      </c>
      <c r="K21" s="168">
        <v>13450</v>
      </c>
      <c r="L21" s="168">
        <v>6264</v>
      </c>
      <c r="M21" s="168">
        <v>453</v>
      </c>
      <c r="N21" s="168">
        <v>2054</v>
      </c>
      <c r="O21" s="168">
        <v>9333</v>
      </c>
      <c r="P21" s="168">
        <v>8767</v>
      </c>
      <c r="Q21" s="168">
        <v>16</v>
      </c>
      <c r="R21" s="168">
        <v>757</v>
      </c>
      <c r="S21" s="168">
        <v>4499</v>
      </c>
      <c r="T21" s="168">
        <v>1567</v>
      </c>
      <c r="U21" s="168">
        <v>1684</v>
      </c>
      <c r="V21" s="168">
        <v>0</v>
      </c>
      <c r="W21" s="168">
        <v>1</v>
      </c>
      <c r="X21" s="168">
        <v>46</v>
      </c>
    </row>
    <row r="22" spans="1:24" x14ac:dyDescent="0.25">
      <c r="A22" s="2" t="s">
        <v>15</v>
      </c>
      <c r="B22" s="168">
        <v>8647</v>
      </c>
      <c r="C22" s="168">
        <v>167</v>
      </c>
      <c r="D22" s="168">
        <v>0</v>
      </c>
      <c r="E22" s="168">
        <v>849</v>
      </c>
      <c r="F22" s="168">
        <v>0</v>
      </c>
      <c r="G22" s="168">
        <v>6</v>
      </c>
      <c r="H22" s="168">
        <v>2022</v>
      </c>
      <c r="I22" s="168">
        <v>1067</v>
      </c>
      <c r="J22" s="168">
        <v>496</v>
      </c>
      <c r="K22" s="168">
        <v>253</v>
      </c>
      <c r="L22" s="168">
        <v>224</v>
      </c>
      <c r="M22" s="168">
        <v>81</v>
      </c>
      <c r="N22" s="168">
        <v>49</v>
      </c>
      <c r="O22" s="168">
        <v>958</v>
      </c>
      <c r="P22" s="168">
        <v>425</v>
      </c>
      <c r="Q22" s="168">
        <v>1</v>
      </c>
      <c r="R22" s="168">
        <v>261</v>
      </c>
      <c r="S22" s="168">
        <v>35</v>
      </c>
      <c r="T22" s="168">
        <v>494</v>
      </c>
      <c r="U22" s="168">
        <v>1236</v>
      </c>
      <c r="V22" s="168">
        <v>0</v>
      </c>
      <c r="W22" s="168">
        <v>0</v>
      </c>
      <c r="X22" s="168">
        <v>23</v>
      </c>
    </row>
    <row r="23" spans="1:24" x14ac:dyDescent="0.25">
      <c r="A23" s="2" t="s">
        <v>16</v>
      </c>
      <c r="B23" s="168">
        <v>967</v>
      </c>
      <c r="C23" s="168">
        <v>5</v>
      </c>
      <c r="D23" s="168">
        <v>0</v>
      </c>
      <c r="E23" s="168">
        <v>34</v>
      </c>
      <c r="F23" s="168">
        <v>0</v>
      </c>
      <c r="G23" s="168">
        <v>1</v>
      </c>
      <c r="H23" s="168">
        <v>29</v>
      </c>
      <c r="I23" s="168">
        <v>78</v>
      </c>
      <c r="J23" s="168">
        <v>18</v>
      </c>
      <c r="K23" s="168">
        <v>29</v>
      </c>
      <c r="L23" s="168">
        <v>26</v>
      </c>
      <c r="M23" s="168">
        <v>1</v>
      </c>
      <c r="N23" s="168">
        <v>21</v>
      </c>
      <c r="O23" s="168">
        <v>72</v>
      </c>
      <c r="P23" s="168">
        <v>73</v>
      </c>
      <c r="Q23" s="168">
        <v>0</v>
      </c>
      <c r="R23" s="168">
        <v>13</v>
      </c>
      <c r="S23" s="168">
        <v>4</v>
      </c>
      <c r="T23" s="168">
        <v>19</v>
      </c>
      <c r="U23" s="168">
        <v>21</v>
      </c>
      <c r="V23" s="168">
        <v>0</v>
      </c>
      <c r="W23" s="168">
        <v>0</v>
      </c>
      <c r="X23" s="168">
        <v>523</v>
      </c>
    </row>
    <row r="24" spans="1:24" x14ac:dyDescent="0.25">
      <c r="A24" s="22" t="s">
        <v>265</v>
      </c>
      <c r="B24" s="170">
        <v>458974</v>
      </c>
      <c r="C24" s="170">
        <v>7036</v>
      </c>
      <c r="D24" s="170">
        <v>2379</v>
      </c>
      <c r="E24" s="170">
        <v>229326</v>
      </c>
      <c r="F24" s="170">
        <v>652</v>
      </c>
      <c r="G24" s="170">
        <v>1357</v>
      </c>
      <c r="H24" s="170">
        <v>22947</v>
      </c>
      <c r="I24" s="170">
        <v>60401</v>
      </c>
      <c r="J24" s="170">
        <v>30367</v>
      </c>
      <c r="K24" s="170">
        <v>25759</v>
      </c>
      <c r="L24" s="170">
        <v>8699</v>
      </c>
      <c r="M24" s="170">
        <v>1285</v>
      </c>
      <c r="N24" s="170">
        <v>4318</v>
      </c>
      <c r="O24" s="170">
        <v>20056</v>
      </c>
      <c r="P24" s="170">
        <v>17376</v>
      </c>
      <c r="Q24" s="170">
        <v>60</v>
      </c>
      <c r="R24" s="170">
        <v>4223</v>
      </c>
      <c r="S24" s="170">
        <v>7789</v>
      </c>
      <c r="T24" s="170">
        <v>7499</v>
      </c>
      <c r="U24" s="170">
        <v>6756</v>
      </c>
      <c r="V24" s="170">
        <v>5</v>
      </c>
      <c r="W24" s="170">
        <v>3</v>
      </c>
      <c r="X24" s="170">
        <v>681</v>
      </c>
    </row>
    <row r="25" spans="1:24" x14ac:dyDescent="0.25">
      <c r="A25" s="279" t="s">
        <v>267</v>
      </c>
      <c r="B25" s="280"/>
      <c r="C25" s="280"/>
      <c r="D25" s="280"/>
      <c r="E25" s="280"/>
      <c r="F25" s="280"/>
      <c r="G25" s="280"/>
      <c r="H25" s="280"/>
      <c r="I25" s="280"/>
      <c r="J25" s="280"/>
      <c r="K25" s="280"/>
      <c r="L25" s="280"/>
      <c r="M25" s="280"/>
      <c r="N25" s="280"/>
      <c r="O25" s="280"/>
      <c r="P25" s="280"/>
      <c r="Q25" s="280"/>
      <c r="R25" s="280"/>
      <c r="S25" s="280"/>
      <c r="T25" s="280"/>
      <c r="U25" s="280"/>
      <c r="V25" s="280"/>
      <c r="W25" s="280"/>
      <c r="X25" s="280"/>
    </row>
    <row r="26" spans="1:24" x14ac:dyDescent="0.25">
      <c r="A26" s="2" t="s">
        <v>11</v>
      </c>
      <c r="B26" s="169">
        <v>10343446.91</v>
      </c>
      <c r="C26" s="169">
        <v>21848.29</v>
      </c>
      <c r="D26" s="169">
        <v>23811.45</v>
      </c>
      <c r="E26" s="169">
        <v>206552.83</v>
      </c>
      <c r="F26" s="169">
        <v>16689.93</v>
      </c>
      <c r="G26" s="169">
        <v>616.54</v>
      </c>
      <c r="H26" s="169">
        <v>82421.73</v>
      </c>
      <c r="I26" s="169">
        <v>2778814.26</v>
      </c>
      <c r="J26" s="169">
        <v>164595.54999999999</v>
      </c>
      <c r="K26" s="169">
        <v>2149381</v>
      </c>
      <c r="L26" s="169">
        <v>131479.49</v>
      </c>
      <c r="M26" s="169">
        <v>4391.03</v>
      </c>
      <c r="N26" s="169">
        <v>195778.36</v>
      </c>
      <c r="O26" s="169">
        <v>330833.65999999997</v>
      </c>
      <c r="P26" s="169">
        <v>698697.8</v>
      </c>
      <c r="Q26" s="169">
        <v>3747.69</v>
      </c>
      <c r="R26" s="169">
        <v>849567.68</v>
      </c>
      <c r="S26" s="169">
        <v>250568.32000000001</v>
      </c>
      <c r="T26" s="169">
        <v>2093193.38</v>
      </c>
      <c r="U26" s="169">
        <v>337139.23</v>
      </c>
      <c r="V26" s="169">
        <v>0</v>
      </c>
      <c r="W26" s="169">
        <v>0</v>
      </c>
      <c r="X26" s="169">
        <v>3318.69</v>
      </c>
    </row>
    <row r="27" spans="1:24" x14ac:dyDescent="0.25">
      <c r="A27" s="2" t="s">
        <v>12</v>
      </c>
      <c r="B27" s="169">
        <v>18571919.809999999</v>
      </c>
      <c r="C27" s="169">
        <v>438660</v>
      </c>
      <c r="D27" s="169">
        <v>840</v>
      </c>
      <c r="E27" s="169">
        <v>2605900</v>
      </c>
      <c r="F27" s="169">
        <v>3720</v>
      </c>
      <c r="G27" s="169">
        <v>7620</v>
      </c>
      <c r="H27" s="169">
        <v>3839340</v>
      </c>
      <c r="I27" s="169">
        <v>3018755.92</v>
      </c>
      <c r="J27" s="169">
        <v>800414.41</v>
      </c>
      <c r="K27" s="169">
        <v>1371360</v>
      </c>
      <c r="L27" s="169">
        <v>540300</v>
      </c>
      <c r="M27" s="169">
        <v>251400</v>
      </c>
      <c r="N27" s="169">
        <v>101640</v>
      </c>
      <c r="O27" s="169">
        <v>2357977.7000000002</v>
      </c>
      <c r="P27" s="169">
        <v>890700</v>
      </c>
      <c r="Q27" s="169">
        <v>8760</v>
      </c>
      <c r="R27" s="169">
        <v>503160</v>
      </c>
      <c r="S27" s="169">
        <v>242700</v>
      </c>
      <c r="T27" s="169">
        <v>570360</v>
      </c>
      <c r="U27" s="169">
        <v>982071.78</v>
      </c>
      <c r="V27" s="169">
        <v>2340</v>
      </c>
      <c r="W27" s="169">
        <v>720</v>
      </c>
      <c r="X27" s="169">
        <v>33180</v>
      </c>
    </row>
    <row r="28" spans="1:24" x14ac:dyDescent="0.25">
      <c r="A28" s="2" t="s">
        <v>13</v>
      </c>
      <c r="B28" s="169">
        <v>41471607.280000001</v>
      </c>
      <c r="C28" s="169">
        <v>825462.12</v>
      </c>
      <c r="D28" s="169">
        <v>327.84</v>
      </c>
      <c r="E28" s="169">
        <v>28110644.190000001</v>
      </c>
      <c r="F28" s="169">
        <v>137187.13</v>
      </c>
      <c r="G28" s="169">
        <v>37461.760000000002</v>
      </c>
      <c r="H28" s="169">
        <v>592022.43999999994</v>
      </c>
      <c r="I28" s="169">
        <v>2333859.62</v>
      </c>
      <c r="J28" s="169">
        <v>2096096.23</v>
      </c>
      <c r="K28" s="169">
        <v>1633464.42</v>
      </c>
      <c r="L28" s="169">
        <v>371917.92</v>
      </c>
      <c r="M28" s="169">
        <v>54613.93</v>
      </c>
      <c r="N28" s="169">
        <v>583645.65</v>
      </c>
      <c r="O28" s="169">
        <v>1642705.22</v>
      </c>
      <c r="P28" s="169">
        <v>1615706.49</v>
      </c>
      <c r="Q28" s="169">
        <v>3007.5</v>
      </c>
      <c r="R28" s="169">
        <v>160388.74</v>
      </c>
      <c r="S28" s="169">
        <v>913210.04</v>
      </c>
      <c r="T28" s="169">
        <v>197977.28</v>
      </c>
      <c r="U28" s="169">
        <v>160305.82999999999</v>
      </c>
      <c r="V28" s="169">
        <v>0</v>
      </c>
      <c r="W28" s="169">
        <v>0</v>
      </c>
      <c r="X28" s="169">
        <v>1602.93</v>
      </c>
    </row>
    <row r="29" spans="1:24" x14ac:dyDescent="0.25">
      <c r="A29" s="2" t="s">
        <v>14</v>
      </c>
      <c r="B29" s="169">
        <v>73590554.579999998</v>
      </c>
      <c r="C29" s="169">
        <v>824124.84</v>
      </c>
      <c r="D29" s="169">
        <v>435203.17</v>
      </c>
      <c r="E29" s="169">
        <v>37661617.609999999</v>
      </c>
      <c r="F29" s="169">
        <v>38557.599999999999</v>
      </c>
      <c r="G29" s="169">
        <v>301583.09999999998</v>
      </c>
      <c r="H29" s="169">
        <v>3523828.69</v>
      </c>
      <c r="I29" s="169">
        <v>9709207.2699999996</v>
      </c>
      <c r="J29" s="169">
        <v>5543499.1399999997</v>
      </c>
      <c r="K29" s="169">
        <v>4548199.2300000004</v>
      </c>
      <c r="L29" s="169">
        <v>1795121.94</v>
      </c>
      <c r="M29" s="169">
        <v>110600.53</v>
      </c>
      <c r="N29" s="169">
        <v>588950.1</v>
      </c>
      <c r="O29" s="169">
        <v>3042864.42</v>
      </c>
      <c r="P29" s="169">
        <v>2851277.75</v>
      </c>
      <c r="Q29" s="169">
        <v>5016</v>
      </c>
      <c r="R29" s="169">
        <v>236963.57</v>
      </c>
      <c r="S29" s="169">
        <v>1365167.5</v>
      </c>
      <c r="T29" s="169">
        <v>477203.7</v>
      </c>
      <c r="U29" s="169">
        <v>518634.82</v>
      </c>
      <c r="V29" s="169">
        <v>0</v>
      </c>
      <c r="W29" s="169">
        <v>240</v>
      </c>
      <c r="X29" s="169">
        <v>12693.6</v>
      </c>
    </row>
    <row r="30" spans="1:24" x14ac:dyDescent="0.25">
      <c r="A30" s="2" t="s">
        <v>15</v>
      </c>
      <c r="B30" s="169">
        <v>1817434.05</v>
      </c>
      <c r="C30" s="169">
        <v>35070</v>
      </c>
      <c r="D30" s="169">
        <v>0</v>
      </c>
      <c r="E30" s="169">
        <v>178500</v>
      </c>
      <c r="F30" s="169">
        <v>0</v>
      </c>
      <c r="G30" s="169">
        <v>1260</v>
      </c>
      <c r="H30" s="169">
        <v>424830</v>
      </c>
      <c r="I30" s="169">
        <v>224490</v>
      </c>
      <c r="J30" s="169">
        <v>104160</v>
      </c>
      <c r="K30" s="169">
        <v>53494.05</v>
      </c>
      <c r="L30" s="169">
        <v>47040</v>
      </c>
      <c r="M30" s="169">
        <v>17010</v>
      </c>
      <c r="N30" s="169">
        <v>10290</v>
      </c>
      <c r="O30" s="169">
        <v>201390</v>
      </c>
      <c r="P30" s="169">
        <v>89250</v>
      </c>
      <c r="Q30" s="169">
        <v>210</v>
      </c>
      <c r="R30" s="169">
        <v>54810</v>
      </c>
      <c r="S30" s="169">
        <v>7350</v>
      </c>
      <c r="T30" s="169">
        <v>103740</v>
      </c>
      <c r="U30" s="169">
        <v>259710</v>
      </c>
      <c r="V30" s="169">
        <v>0</v>
      </c>
      <c r="W30" s="169">
        <v>0</v>
      </c>
      <c r="X30" s="169">
        <v>4830</v>
      </c>
    </row>
    <row r="31" spans="1:24" x14ac:dyDescent="0.25">
      <c r="A31" s="2" t="s">
        <v>16</v>
      </c>
      <c r="B31" s="169">
        <v>203025</v>
      </c>
      <c r="C31" s="169">
        <v>1050</v>
      </c>
      <c r="D31" s="169">
        <v>0</v>
      </c>
      <c r="E31" s="169">
        <v>7140</v>
      </c>
      <c r="F31" s="169">
        <v>0</v>
      </c>
      <c r="G31" s="169">
        <v>210</v>
      </c>
      <c r="H31" s="169">
        <v>6090</v>
      </c>
      <c r="I31" s="169">
        <v>16275</v>
      </c>
      <c r="J31" s="169">
        <v>3780</v>
      </c>
      <c r="K31" s="169">
        <v>6090</v>
      </c>
      <c r="L31" s="169">
        <v>5460</v>
      </c>
      <c r="M31" s="169">
        <v>210</v>
      </c>
      <c r="N31" s="169">
        <v>4410</v>
      </c>
      <c r="O31" s="169">
        <v>15120</v>
      </c>
      <c r="P31" s="169">
        <v>15330</v>
      </c>
      <c r="Q31" s="169">
        <v>0</v>
      </c>
      <c r="R31" s="169">
        <v>2730</v>
      </c>
      <c r="S31" s="169">
        <v>840</v>
      </c>
      <c r="T31" s="169">
        <v>3990</v>
      </c>
      <c r="U31" s="169">
        <v>4410</v>
      </c>
      <c r="V31" s="169">
        <v>0</v>
      </c>
      <c r="W31" s="169">
        <v>0</v>
      </c>
      <c r="X31" s="169">
        <v>109890</v>
      </c>
    </row>
    <row r="32" spans="1:24" x14ac:dyDescent="0.25">
      <c r="A32" s="22" t="s">
        <v>265</v>
      </c>
      <c r="B32" s="171">
        <v>145997987.63</v>
      </c>
      <c r="C32" s="171">
        <v>2146215.25</v>
      </c>
      <c r="D32" s="171">
        <v>460182.46</v>
      </c>
      <c r="E32" s="171">
        <v>68770354.629999995</v>
      </c>
      <c r="F32" s="171">
        <v>196154.66</v>
      </c>
      <c r="G32" s="171">
        <v>348751.4</v>
      </c>
      <c r="H32" s="171">
        <v>8468532.8599999994</v>
      </c>
      <c r="I32" s="171">
        <v>18081402.07</v>
      </c>
      <c r="J32" s="171">
        <v>8712545.3300000001</v>
      </c>
      <c r="K32" s="171">
        <v>9761988.6999999993</v>
      </c>
      <c r="L32" s="171">
        <v>2891319.35</v>
      </c>
      <c r="M32" s="171">
        <v>438225.49</v>
      </c>
      <c r="N32" s="171">
        <v>1484714.11</v>
      </c>
      <c r="O32" s="171">
        <v>7590891</v>
      </c>
      <c r="P32" s="171">
        <v>6160962.04</v>
      </c>
      <c r="Q32" s="171">
        <v>20741.189999999999</v>
      </c>
      <c r="R32" s="171">
        <v>1807619.99</v>
      </c>
      <c r="S32" s="171">
        <v>2779835.86</v>
      </c>
      <c r="T32" s="171">
        <v>3446464.36</v>
      </c>
      <c r="U32" s="171">
        <v>2262271.66</v>
      </c>
      <c r="V32" s="171">
        <v>2340</v>
      </c>
      <c r="W32" s="171">
        <v>960</v>
      </c>
      <c r="X32" s="171">
        <v>165515.22</v>
      </c>
    </row>
    <row r="34" spans="1:3" x14ac:dyDescent="0.25">
      <c r="A34" s="261" t="str">
        <f>HYPERLINK("#'Vysvetlivky'!A15", "Vysvetlivky k sekciám SK-NACE")</f>
        <v>Vysvetlivky k sekciám SK-NACE</v>
      </c>
      <c r="B34" s="262"/>
      <c r="C34" s="262"/>
    </row>
    <row r="35" spans="1:3" x14ac:dyDescent="0.25">
      <c r="A35" s="261" t="str">
        <f>HYPERLINK("#'Obsah'!A1", "Späť na obsah dátovej prílohy")</f>
        <v>Späť na obsah dátovej prílohy</v>
      </c>
      <c r="B35" s="262"/>
      <c r="C35" s="262"/>
    </row>
  </sheetData>
  <mergeCells count="11">
    <mergeCell ref="A2:X2"/>
    <mergeCell ref="A3:X3"/>
    <mergeCell ref="A5:X5"/>
    <mergeCell ref="A7:A8"/>
    <mergeCell ref="B7:B8"/>
    <mergeCell ref="C7:X7"/>
    <mergeCell ref="A9:X9"/>
    <mergeCell ref="A17:X17"/>
    <mergeCell ref="A25:X25"/>
    <mergeCell ref="A34:C34"/>
    <mergeCell ref="A35:C35"/>
  </mergeCells>
  <pageMargins left="0.7" right="0.7" top="0.75" bottom="0.75" header="0.3" footer="0.3"/>
  <pageSetup paperSize="9" orientation="portrait" horizontalDpi="300" verticalDpi="30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199218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59" t="s">
        <v>270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</row>
    <row r="3" spans="1:24" x14ac:dyDescent="0.25">
      <c r="A3" s="281" t="s">
        <v>291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</row>
    <row r="5" spans="1:24" x14ac:dyDescent="0.25">
      <c r="A5" s="260" t="s">
        <v>2</v>
      </c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</row>
    <row r="7" spans="1:24" x14ac:dyDescent="0.25">
      <c r="A7" s="273" t="s">
        <v>4</v>
      </c>
      <c r="B7" s="273" t="s">
        <v>257</v>
      </c>
      <c r="C7" s="267" t="s">
        <v>292</v>
      </c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</row>
    <row r="8" spans="1:24" x14ac:dyDescent="0.25">
      <c r="A8" s="273"/>
      <c r="B8" s="273"/>
      <c r="C8" s="1" t="s">
        <v>293</v>
      </c>
      <c r="D8" s="1" t="s">
        <v>294</v>
      </c>
      <c r="E8" s="1" t="s">
        <v>295</v>
      </c>
      <c r="F8" s="1" t="s">
        <v>296</v>
      </c>
      <c r="G8" s="1" t="s">
        <v>297</v>
      </c>
      <c r="H8" s="1" t="s">
        <v>298</v>
      </c>
      <c r="I8" s="1" t="s">
        <v>299</v>
      </c>
      <c r="J8" s="1" t="s">
        <v>300</v>
      </c>
      <c r="K8" s="1" t="s">
        <v>301</v>
      </c>
      <c r="L8" s="1" t="s">
        <v>302</v>
      </c>
      <c r="M8" s="1" t="s">
        <v>303</v>
      </c>
      <c r="N8" s="1" t="s">
        <v>304</v>
      </c>
      <c r="O8" s="1" t="s">
        <v>305</v>
      </c>
      <c r="P8" s="1" t="s">
        <v>306</v>
      </c>
      <c r="Q8" s="1" t="s">
        <v>307</v>
      </c>
      <c r="R8" s="1" t="s">
        <v>308</v>
      </c>
      <c r="S8" s="1" t="s">
        <v>309</v>
      </c>
      <c r="T8" s="1" t="s">
        <v>310</v>
      </c>
      <c r="U8" s="1" t="s">
        <v>311</v>
      </c>
      <c r="V8" s="1" t="s">
        <v>312</v>
      </c>
      <c r="W8" s="1" t="s">
        <v>313</v>
      </c>
      <c r="X8" s="1" t="s">
        <v>314</v>
      </c>
    </row>
    <row r="9" spans="1:24" x14ac:dyDescent="0.25">
      <c r="A9" s="279" t="s">
        <v>264</v>
      </c>
      <c r="B9" s="280"/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0"/>
      <c r="X9" s="280"/>
    </row>
    <row r="10" spans="1:24" x14ac:dyDescent="0.25">
      <c r="A10" s="2" t="s">
        <v>11</v>
      </c>
      <c r="B10" s="172">
        <v>348</v>
      </c>
      <c r="C10" s="172">
        <v>1</v>
      </c>
      <c r="D10" s="172">
        <v>1</v>
      </c>
      <c r="E10" s="172">
        <v>14</v>
      </c>
      <c r="F10" s="172">
        <v>0</v>
      </c>
      <c r="G10" s="172">
        <v>0</v>
      </c>
      <c r="H10" s="172">
        <v>12</v>
      </c>
      <c r="I10" s="172">
        <v>59</v>
      </c>
      <c r="J10" s="172">
        <v>20</v>
      </c>
      <c r="K10" s="172">
        <v>76</v>
      </c>
      <c r="L10" s="172">
        <v>3</v>
      </c>
      <c r="M10" s="172">
        <v>0</v>
      </c>
      <c r="N10" s="172">
        <v>6</v>
      </c>
      <c r="O10" s="172">
        <v>18</v>
      </c>
      <c r="P10" s="172">
        <v>35</v>
      </c>
      <c r="Q10" s="172">
        <v>1</v>
      </c>
      <c r="R10" s="172">
        <v>43</v>
      </c>
      <c r="S10" s="172">
        <v>9</v>
      </c>
      <c r="T10" s="172">
        <v>30</v>
      </c>
      <c r="U10" s="172">
        <v>20</v>
      </c>
      <c r="V10" s="172">
        <v>0</v>
      </c>
      <c r="W10" s="172">
        <v>0</v>
      </c>
      <c r="X10" s="172">
        <v>0</v>
      </c>
    </row>
    <row r="11" spans="1:24" x14ac:dyDescent="0.25">
      <c r="A11" s="2" t="s">
        <v>12</v>
      </c>
      <c r="B11" s="172">
        <v>30013</v>
      </c>
      <c r="C11" s="172">
        <v>775</v>
      </c>
      <c r="D11" s="172">
        <v>1</v>
      </c>
      <c r="E11" s="172">
        <v>4487</v>
      </c>
      <c r="F11" s="172">
        <v>6</v>
      </c>
      <c r="G11" s="172">
        <v>17</v>
      </c>
      <c r="H11" s="172">
        <v>5922</v>
      </c>
      <c r="I11" s="172">
        <v>5024</v>
      </c>
      <c r="J11" s="172">
        <v>1301</v>
      </c>
      <c r="K11" s="172">
        <v>1836</v>
      </c>
      <c r="L11" s="172">
        <v>974</v>
      </c>
      <c r="M11" s="172">
        <v>488</v>
      </c>
      <c r="N11" s="172">
        <v>156</v>
      </c>
      <c r="O11" s="172">
        <v>4040</v>
      </c>
      <c r="P11" s="172">
        <v>1532</v>
      </c>
      <c r="Q11" s="172">
        <v>18</v>
      </c>
      <c r="R11" s="172">
        <v>749</v>
      </c>
      <c r="S11" s="172">
        <v>286</v>
      </c>
      <c r="T11" s="172">
        <v>832</v>
      </c>
      <c r="U11" s="172">
        <v>1506</v>
      </c>
      <c r="V11" s="172">
        <v>4</v>
      </c>
      <c r="W11" s="172">
        <v>0</v>
      </c>
      <c r="X11" s="172">
        <v>59</v>
      </c>
    </row>
    <row r="12" spans="1:24" x14ac:dyDescent="0.25">
      <c r="A12" s="2" t="s">
        <v>13</v>
      </c>
      <c r="B12" s="172">
        <v>3246</v>
      </c>
      <c r="C12" s="172">
        <v>29</v>
      </c>
      <c r="D12" s="172">
        <v>0</v>
      </c>
      <c r="E12" s="172">
        <v>559</v>
      </c>
      <c r="F12" s="172">
        <v>7</v>
      </c>
      <c r="G12" s="172">
        <v>6</v>
      </c>
      <c r="H12" s="172">
        <v>197</v>
      </c>
      <c r="I12" s="172">
        <v>714</v>
      </c>
      <c r="J12" s="172">
        <v>194</v>
      </c>
      <c r="K12" s="172">
        <v>342</v>
      </c>
      <c r="L12" s="172">
        <v>96</v>
      </c>
      <c r="M12" s="172">
        <v>15</v>
      </c>
      <c r="N12" s="172">
        <v>75</v>
      </c>
      <c r="O12" s="172">
        <v>407</v>
      </c>
      <c r="P12" s="172">
        <v>266</v>
      </c>
      <c r="Q12" s="172">
        <v>2</v>
      </c>
      <c r="R12" s="172">
        <v>72</v>
      </c>
      <c r="S12" s="172">
        <v>107</v>
      </c>
      <c r="T12" s="172">
        <v>71</v>
      </c>
      <c r="U12" s="172">
        <v>86</v>
      </c>
      <c r="V12" s="172">
        <v>0</v>
      </c>
      <c r="W12" s="172">
        <v>0</v>
      </c>
      <c r="X12" s="172">
        <v>1</v>
      </c>
    </row>
    <row r="13" spans="1:24" x14ac:dyDescent="0.25">
      <c r="A13" s="2" t="s">
        <v>14</v>
      </c>
      <c r="B13" s="172">
        <v>12209</v>
      </c>
      <c r="C13" s="172">
        <v>189</v>
      </c>
      <c r="D13" s="172">
        <v>14</v>
      </c>
      <c r="E13" s="172">
        <v>1804</v>
      </c>
      <c r="F13" s="172">
        <v>5</v>
      </c>
      <c r="G13" s="172">
        <v>50</v>
      </c>
      <c r="H13" s="172">
        <v>1046</v>
      </c>
      <c r="I13" s="172">
        <v>2780</v>
      </c>
      <c r="J13" s="172">
        <v>787</v>
      </c>
      <c r="K13" s="172">
        <v>1663</v>
      </c>
      <c r="L13" s="172">
        <v>404</v>
      </c>
      <c r="M13" s="172">
        <v>67</v>
      </c>
      <c r="N13" s="172">
        <v>245</v>
      </c>
      <c r="O13" s="172">
        <v>1306</v>
      </c>
      <c r="P13" s="172">
        <v>767</v>
      </c>
      <c r="Q13" s="172">
        <v>6</v>
      </c>
      <c r="R13" s="172">
        <v>144</v>
      </c>
      <c r="S13" s="172">
        <v>362</v>
      </c>
      <c r="T13" s="172">
        <v>249</v>
      </c>
      <c r="U13" s="172">
        <v>312</v>
      </c>
      <c r="V13" s="172">
        <v>0</v>
      </c>
      <c r="W13" s="172">
        <v>1</v>
      </c>
      <c r="X13" s="172">
        <v>8</v>
      </c>
    </row>
    <row r="14" spans="1:24" x14ac:dyDescent="0.25">
      <c r="A14" s="2" t="s">
        <v>15</v>
      </c>
      <c r="B14" s="172">
        <v>5980</v>
      </c>
      <c r="C14" s="172">
        <v>151</v>
      </c>
      <c r="D14" s="172">
        <v>0</v>
      </c>
      <c r="E14" s="172">
        <v>614</v>
      </c>
      <c r="F14" s="172">
        <v>1</v>
      </c>
      <c r="G14" s="172">
        <v>6</v>
      </c>
      <c r="H14" s="172">
        <v>1653</v>
      </c>
      <c r="I14" s="172">
        <v>761</v>
      </c>
      <c r="J14" s="172">
        <v>291</v>
      </c>
      <c r="K14" s="172">
        <v>153</v>
      </c>
      <c r="L14" s="172">
        <v>174</v>
      </c>
      <c r="M14" s="172">
        <v>59</v>
      </c>
      <c r="N14" s="172">
        <v>40</v>
      </c>
      <c r="O14" s="172">
        <v>706</v>
      </c>
      <c r="P14" s="172">
        <v>322</v>
      </c>
      <c r="Q14" s="172">
        <v>0</v>
      </c>
      <c r="R14" s="172">
        <v>146</v>
      </c>
      <c r="S14" s="172">
        <v>18</v>
      </c>
      <c r="T14" s="172">
        <v>333</v>
      </c>
      <c r="U14" s="172">
        <v>534</v>
      </c>
      <c r="V14" s="172">
        <v>0</v>
      </c>
      <c r="W14" s="172">
        <v>0</v>
      </c>
      <c r="X14" s="172">
        <v>18</v>
      </c>
    </row>
    <row r="15" spans="1:24" x14ac:dyDescent="0.25">
      <c r="A15" s="2" t="s">
        <v>16</v>
      </c>
      <c r="B15" s="172">
        <v>681</v>
      </c>
      <c r="C15" s="172">
        <v>3</v>
      </c>
      <c r="D15" s="172">
        <v>0</v>
      </c>
      <c r="E15" s="172">
        <v>22</v>
      </c>
      <c r="F15" s="172">
        <v>1</v>
      </c>
      <c r="G15" s="172">
        <v>0</v>
      </c>
      <c r="H15" s="172">
        <v>19</v>
      </c>
      <c r="I15" s="172">
        <v>60</v>
      </c>
      <c r="J15" s="172">
        <v>16</v>
      </c>
      <c r="K15" s="172">
        <v>22</v>
      </c>
      <c r="L15" s="172">
        <v>20</v>
      </c>
      <c r="M15" s="172">
        <v>1</v>
      </c>
      <c r="N15" s="172">
        <v>15</v>
      </c>
      <c r="O15" s="172">
        <v>57</v>
      </c>
      <c r="P15" s="172">
        <v>50</v>
      </c>
      <c r="Q15" s="172">
        <v>0</v>
      </c>
      <c r="R15" s="172">
        <v>9</v>
      </c>
      <c r="S15" s="172">
        <v>4</v>
      </c>
      <c r="T15" s="172">
        <v>11</v>
      </c>
      <c r="U15" s="172">
        <v>9</v>
      </c>
      <c r="V15" s="172">
        <v>0</v>
      </c>
      <c r="W15" s="172">
        <v>0</v>
      </c>
      <c r="X15" s="172">
        <v>362</v>
      </c>
    </row>
    <row r="16" spans="1:24" x14ac:dyDescent="0.25">
      <c r="A16" s="22" t="s">
        <v>265</v>
      </c>
      <c r="B16" s="174">
        <v>52477</v>
      </c>
      <c r="C16" s="174">
        <v>1148</v>
      </c>
      <c r="D16" s="174">
        <v>16</v>
      </c>
      <c r="E16" s="174">
        <v>7500</v>
      </c>
      <c r="F16" s="174">
        <v>20</v>
      </c>
      <c r="G16" s="174">
        <v>79</v>
      </c>
      <c r="H16" s="174">
        <v>8849</v>
      </c>
      <c r="I16" s="174">
        <v>9398</v>
      </c>
      <c r="J16" s="174">
        <v>2609</v>
      </c>
      <c r="K16" s="174">
        <v>4092</v>
      </c>
      <c r="L16" s="174">
        <v>1671</v>
      </c>
      <c r="M16" s="174">
        <v>630</v>
      </c>
      <c r="N16" s="174">
        <v>537</v>
      </c>
      <c r="O16" s="174">
        <v>6534</v>
      </c>
      <c r="P16" s="174">
        <v>2972</v>
      </c>
      <c r="Q16" s="174">
        <v>27</v>
      </c>
      <c r="R16" s="174">
        <v>1163</v>
      </c>
      <c r="S16" s="174">
        <v>786</v>
      </c>
      <c r="T16" s="174">
        <v>1526</v>
      </c>
      <c r="U16" s="174">
        <v>2467</v>
      </c>
      <c r="V16" s="174">
        <v>4</v>
      </c>
      <c r="W16" s="174">
        <v>1</v>
      </c>
      <c r="X16" s="174">
        <v>448</v>
      </c>
    </row>
    <row r="17" spans="1:24" x14ac:dyDescent="0.25">
      <c r="A17" s="279" t="s">
        <v>266</v>
      </c>
      <c r="B17" s="280"/>
      <c r="C17" s="280"/>
      <c r="D17" s="280"/>
      <c r="E17" s="280"/>
      <c r="F17" s="280"/>
      <c r="G17" s="280"/>
      <c r="H17" s="280"/>
      <c r="I17" s="280"/>
      <c r="J17" s="280"/>
      <c r="K17" s="280"/>
      <c r="L17" s="280"/>
      <c r="M17" s="280"/>
      <c r="N17" s="280"/>
      <c r="O17" s="280"/>
      <c r="P17" s="280"/>
      <c r="Q17" s="280"/>
      <c r="R17" s="280"/>
      <c r="S17" s="280"/>
      <c r="T17" s="280"/>
      <c r="U17" s="280"/>
      <c r="V17" s="280"/>
      <c r="W17" s="280"/>
      <c r="X17" s="280"/>
    </row>
    <row r="18" spans="1:24" x14ac:dyDescent="0.25">
      <c r="A18" s="2" t="s">
        <v>11</v>
      </c>
      <c r="B18" s="172">
        <v>2105</v>
      </c>
      <c r="C18" s="172">
        <v>1</v>
      </c>
      <c r="D18" s="172">
        <v>31</v>
      </c>
      <c r="E18" s="172">
        <v>36</v>
      </c>
      <c r="F18" s="172">
        <v>0</v>
      </c>
      <c r="G18" s="172">
        <v>0</v>
      </c>
      <c r="H18" s="172">
        <v>20</v>
      </c>
      <c r="I18" s="172">
        <v>504</v>
      </c>
      <c r="J18" s="172">
        <v>182</v>
      </c>
      <c r="K18" s="172">
        <v>414</v>
      </c>
      <c r="L18" s="172">
        <v>17</v>
      </c>
      <c r="M18" s="172">
        <v>0</v>
      </c>
      <c r="N18" s="172">
        <v>12</v>
      </c>
      <c r="O18" s="172">
        <v>42</v>
      </c>
      <c r="P18" s="172">
        <v>304</v>
      </c>
      <c r="Q18" s="172">
        <v>4</v>
      </c>
      <c r="R18" s="172">
        <v>180</v>
      </c>
      <c r="S18" s="172">
        <v>24</v>
      </c>
      <c r="T18" s="172">
        <v>292</v>
      </c>
      <c r="U18" s="172">
        <v>42</v>
      </c>
      <c r="V18" s="172">
        <v>0</v>
      </c>
      <c r="W18" s="172">
        <v>0</v>
      </c>
      <c r="X18" s="172">
        <v>0</v>
      </c>
    </row>
    <row r="19" spans="1:24" x14ac:dyDescent="0.25">
      <c r="A19" s="2" t="s">
        <v>12</v>
      </c>
      <c r="B19" s="172">
        <v>29936</v>
      </c>
      <c r="C19" s="172">
        <v>773</v>
      </c>
      <c r="D19" s="172">
        <v>1</v>
      </c>
      <c r="E19" s="172">
        <v>4474</v>
      </c>
      <c r="F19" s="172">
        <v>6</v>
      </c>
      <c r="G19" s="172">
        <v>17</v>
      </c>
      <c r="H19" s="172">
        <v>5905</v>
      </c>
      <c r="I19" s="172">
        <v>5015</v>
      </c>
      <c r="J19" s="172">
        <v>1297</v>
      </c>
      <c r="K19" s="172">
        <v>1833</v>
      </c>
      <c r="L19" s="172">
        <v>972</v>
      </c>
      <c r="M19" s="172">
        <v>485</v>
      </c>
      <c r="N19" s="172">
        <v>155</v>
      </c>
      <c r="O19" s="172">
        <v>4030</v>
      </c>
      <c r="P19" s="172">
        <v>1528</v>
      </c>
      <c r="Q19" s="172">
        <v>17</v>
      </c>
      <c r="R19" s="172">
        <v>747</v>
      </c>
      <c r="S19" s="172">
        <v>284</v>
      </c>
      <c r="T19" s="172">
        <v>831</v>
      </c>
      <c r="U19" s="172">
        <v>1504</v>
      </c>
      <c r="V19" s="172">
        <v>4</v>
      </c>
      <c r="W19" s="172">
        <v>0</v>
      </c>
      <c r="X19" s="172">
        <v>58</v>
      </c>
    </row>
    <row r="20" spans="1:24" x14ac:dyDescent="0.25">
      <c r="A20" s="2" t="s">
        <v>13</v>
      </c>
      <c r="B20" s="172">
        <v>79934</v>
      </c>
      <c r="C20" s="172">
        <v>128</v>
      </c>
      <c r="D20" s="172">
        <v>0</v>
      </c>
      <c r="E20" s="172">
        <v>56401</v>
      </c>
      <c r="F20" s="172">
        <v>269</v>
      </c>
      <c r="G20" s="172">
        <v>71</v>
      </c>
      <c r="H20" s="172">
        <v>840</v>
      </c>
      <c r="I20" s="172">
        <v>4485</v>
      </c>
      <c r="J20" s="172">
        <v>6344</v>
      </c>
      <c r="K20" s="172">
        <v>2519</v>
      </c>
      <c r="L20" s="172">
        <v>657</v>
      </c>
      <c r="M20" s="172">
        <v>62</v>
      </c>
      <c r="N20" s="172">
        <v>901</v>
      </c>
      <c r="O20" s="172">
        <v>2070</v>
      </c>
      <c r="P20" s="172">
        <v>2807</v>
      </c>
      <c r="Q20" s="172">
        <v>8</v>
      </c>
      <c r="R20" s="172">
        <v>390</v>
      </c>
      <c r="S20" s="172">
        <v>1313</v>
      </c>
      <c r="T20" s="172">
        <v>365</v>
      </c>
      <c r="U20" s="172">
        <v>302</v>
      </c>
      <c r="V20" s="172">
        <v>0</v>
      </c>
      <c r="W20" s="172">
        <v>0</v>
      </c>
      <c r="X20" s="172">
        <v>2</v>
      </c>
    </row>
    <row r="21" spans="1:24" x14ac:dyDescent="0.25">
      <c r="A21" s="2" t="s">
        <v>14</v>
      </c>
      <c r="B21" s="172">
        <v>159542</v>
      </c>
      <c r="C21" s="172">
        <v>1853</v>
      </c>
      <c r="D21" s="172">
        <v>2320</v>
      </c>
      <c r="E21" s="172">
        <v>75027</v>
      </c>
      <c r="F21" s="172">
        <v>173</v>
      </c>
      <c r="G21" s="172">
        <v>832</v>
      </c>
      <c r="H21" s="172">
        <v>8742</v>
      </c>
      <c r="I21" s="172">
        <v>20341</v>
      </c>
      <c r="J21" s="172">
        <v>11425</v>
      </c>
      <c r="K21" s="172">
        <v>11583</v>
      </c>
      <c r="L21" s="172">
        <v>3259</v>
      </c>
      <c r="M21" s="172">
        <v>325</v>
      </c>
      <c r="N21" s="172">
        <v>1435</v>
      </c>
      <c r="O21" s="172">
        <v>7145</v>
      </c>
      <c r="P21" s="172">
        <v>8401</v>
      </c>
      <c r="Q21" s="172">
        <v>22</v>
      </c>
      <c r="R21" s="172">
        <v>626</v>
      </c>
      <c r="S21" s="172">
        <v>2921</v>
      </c>
      <c r="T21" s="172">
        <v>1716</v>
      </c>
      <c r="U21" s="172">
        <v>1351</v>
      </c>
      <c r="V21" s="172">
        <v>0</v>
      </c>
      <c r="W21" s="172">
        <v>1</v>
      </c>
      <c r="X21" s="172">
        <v>44</v>
      </c>
    </row>
    <row r="22" spans="1:24" x14ac:dyDescent="0.25">
      <c r="A22" s="2" t="s">
        <v>15</v>
      </c>
      <c r="B22" s="172">
        <v>5977</v>
      </c>
      <c r="C22" s="172">
        <v>151</v>
      </c>
      <c r="D22" s="172">
        <v>0</v>
      </c>
      <c r="E22" s="172">
        <v>613</v>
      </c>
      <c r="F22" s="172">
        <v>1</v>
      </c>
      <c r="G22" s="172">
        <v>6</v>
      </c>
      <c r="H22" s="172">
        <v>1652</v>
      </c>
      <c r="I22" s="172">
        <v>760</v>
      </c>
      <c r="J22" s="172">
        <v>291</v>
      </c>
      <c r="K22" s="172">
        <v>153</v>
      </c>
      <c r="L22" s="172">
        <v>174</v>
      </c>
      <c r="M22" s="172">
        <v>59</v>
      </c>
      <c r="N22" s="172">
        <v>40</v>
      </c>
      <c r="O22" s="172">
        <v>706</v>
      </c>
      <c r="P22" s="172">
        <v>322</v>
      </c>
      <c r="Q22" s="172">
        <v>0</v>
      </c>
      <c r="R22" s="172">
        <v>146</v>
      </c>
      <c r="S22" s="172">
        <v>18</v>
      </c>
      <c r="T22" s="172">
        <v>333</v>
      </c>
      <c r="U22" s="172">
        <v>534</v>
      </c>
      <c r="V22" s="172">
        <v>0</v>
      </c>
      <c r="W22" s="172">
        <v>0</v>
      </c>
      <c r="X22" s="172">
        <v>18</v>
      </c>
    </row>
    <row r="23" spans="1:24" x14ac:dyDescent="0.25">
      <c r="A23" s="2" t="s">
        <v>16</v>
      </c>
      <c r="B23" s="172">
        <v>681</v>
      </c>
      <c r="C23" s="172">
        <v>3</v>
      </c>
      <c r="D23" s="172">
        <v>0</v>
      </c>
      <c r="E23" s="172">
        <v>22</v>
      </c>
      <c r="F23" s="172">
        <v>1</v>
      </c>
      <c r="G23" s="172">
        <v>0</v>
      </c>
      <c r="H23" s="172">
        <v>19</v>
      </c>
      <c r="I23" s="172">
        <v>60</v>
      </c>
      <c r="J23" s="172">
        <v>16</v>
      </c>
      <c r="K23" s="172">
        <v>22</v>
      </c>
      <c r="L23" s="172">
        <v>20</v>
      </c>
      <c r="M23" s="172">
        <v>1</v>
      </c>
      <c r="N23" s="172">
        <v>15</v>
      </c>
      <c r="O23" s="172">
        <v>57</v>
      </c>
      <c r="P23" s="172">
        <v>50</v>
      </c>
      <c r="Q23" s="172">
        <v>0</v>
      </c>
      <c r="R23" s="172">
        <v>9</v>
      </c>
      <c r="S23" s="172">
        <v>4</v>
      </c>
      <c r="T23" s="172">
        <v>11</v>
      </c>
      <c r="U23" s="172">
        <v>9</v>
      </c>
      <c r="V23" s="172">
        <v>0</v>
      </c>
      <c r="W23" s="172">
        <v>0</v>
      </c>
      <c r="X23" s="172">
        <v>362</v>
      </c>
    </row>
    <row r="24" spans="1:24" x14ac:dyDescent="0.25">
      <c r="A24" s="22" t="s">
        <v>265</v>
      </c>
      <c r="B24" s="174">
        <v>278175</v>
      </c>
      <c r="C24" s="174">
        <v>2909</v>
      </c>
      <c r="D24" s="174">
        <v>2352</v>
      </c>
      <c r="E24" s="174">
        <v>136573</v>
      </c>
      <c r="F24" s="174">
        <v>450</v>
      </c>
      <c r="G24" s="174">
        <v>926</v>
      </c>
      <c r="H24" s="174">
        <v>17178</v>
      </c>
      <c r="I24" s="174">
        <v>31165</v>
      </c>
      <c r="J24" s="174">
        <v>19555</v>
      </c>
      <c r="K24" s="174">
        <v>16524</v>
      </c>
      <c r="L24" s="174">
        <v>5099</v>
      </c>
      <c r="M24" s="174">
        <v>932</v>
      </c>
      <c r="N24" s="174">
        <v>2558</v>
      </c>
      <c r="O24" s="174">
        <v>14050</v>
      </c>
      <c r="P24" s="174">
        <v>13412</v>
      </c>
      <c r="Q24" s="174">
        <v>51</v>
      </c>
      <c r="R24" s="174">
        <v>2098</v>
      </c>
      <c r="S24" s="174">
        <v>4564</v>
      </c>
      <c r="T24" s="174">
        <v>3548</v>
      </c>
      <c r="U24" s="174">
        <v>3742</v>
      </c>
      <c r="V24" s="174">
        <v>4</v>
      </c>
      <c r="W24" s="174">
        <v>1</v>
      </c>
      <c r="X24" s="174">
        <v>484</v>
      </c>
    </row>
    <row r="25" spans="1:24" x14ac:dyDescent="0.25">
      <c r="A25" s="279" t="s">
        <v>267</v>
      </c>
      <c r="B25" s="280"/>
      <c r="C25" s="280"/>
      <c r="D25" s="280"/>
      <c r="E25" s="280"/>
      <c r="F25" s="280"/>
      <c r="G25" s="280"/>
      <c r="H25" s="280"/>
      <c r="I25" s="280"/>
      <c r="J25" s="280"/>
      <c r="K25" s="280"/>
      <c r="L25" s="280"/>
      <c r="M25" s="280"/>
      <c r="N25" s="280"/>
      <c r="O25" s="280"/>
      <c r="P25" s="280"/>
      <c r="Q25" s="280"/>
      <c r="R25" s="280"/>
      <c r="S25" s="280"/>
      <c r="T25" s="280"/>
      <c r="U25" s="280"/>
      <c r="V25" s="280"/>
      <c r="W25" s="280"/>
      <c r="X25" s="280"/>
    </row>
    <row r="26" spans="1:24" x14ac:dyDescent="0.25">
      <c r="A26" s="2" t="s">
        <v>11</v>
      </c>
      <c r="B26" s="173">
        <v>808261.31</v>
      </c>
      <c r="C26" s="173">
        <v>369.6</v>
      </c>
      <c r="D26" s="173">
        <v>18944.150000000001</v>
      </c>
      <c r="E26" s="173">
        <v>13275.82</v>
      </c>
      <c r="F26" s="173">
        <v>0</v>
      </c>
      <c r="G26" s="173">
        <v>0</v>
      </c>
      <c r="H26" s="173">
        <v>9053.36</v>
      </c>
      <c r="I26" s="173">
        <v>64925.919999999998</v>
      </c>
      <c r="J26" s="173">
        <v>97624.6</v>
      </c>
      <c r="K26" s="173">
        <v>202965.19</v>
      </c>
      <c r="L26" s="173">
        <v>9313.86</v>
      </c>
      <c r="M26" s="173">
        <v>0</v>
      </c>
      <c r="N26" s="173">
        <v>5332.85</v>
      </c>
      <c r="O26" s="173">
        <v>24964.53</v>
      </c>
      <c r="P26" s="173">
        <v>209606.57</v>
      </c>
      <c r="Q26" s="173">
        <v>2264.11</v>
      </c>
      <c r="R26" s="173">
        <v>81700.56</v>
      </c>
      <c r="S26" s="173">
        <v>8679.19</v>
      </c>
      <c r="T26" s="173">
        <v>43101.99</v>
      </c>
      <c r="U26" s="173">
        <v>16139.01</v>
      </c>
      <c r="V26" s="173">
        <v>0</v>
      </c>
      <c r="W26" s="173">
        <v>0</v>
      </c>
      <c r="X26" s="173">
        <v>0</v>
      </c>
    </row>
    <row r="27" spans="1:24" x14ac:dyDescent="0.25">
      <c r="A27" s="2" t="s">
        <v>12</v>
      </c>
      <c r="B27" s="173">
        <v>13102474.17</v>
      </c>
      <c r="C27" s="173">
        <v>375044.5</v>
      </c>
      <c r="D27" s="173">
        <v>540</v>
      </c>
      <c r="E27" s="173">
        <v>1967580</v>
      </c>
      <c r="F27" s="173">
        <v>2520</v>
      </c>
      <c r="G27" s="173">
        <v>7020</v>
      </c>
      <c r="H27" s="173">
        <v>2891040</v>
      </c>
      <c r="I27" s="173">
        <v>1990020</v>
      </c>
      <c r="J27" s="173">
        <v>570270</v>
      </c>
      <c r="K27" s="173">
        <v>683040</v>
      </c>
      <c r="L27" s="173">
        <v>419389.67</v>
      </c>
      <c r="M27" s="173">
        <v>192780</v>
      </c>
      <c r="N27" s="173">
        <v>70260</v>
      </c>
      <c r="O27" s="173">
        <v>1785720</v>
      </c>
      <c r="P27" s="173">
        <v>713760</v>
      </c>
      <c r="Q27" s="173">
        <v>6060</v>
      </c>
      <c r="R27" s="173">
        <v>324300</v>
      </c>
      <c r="S27" s="173">
        <v>96360</v>
      </c>
      <c r="T27" s="173">
        <v>393780</v>
      </c>
      <c r="U27" s="173">
        <v>585390</v>
      </c>
      <c r="V27" s="173">
        <v>1680</v>
      </c>
      <c r="W27" s="173">
        <v>0</v>
      </c>
      <c r="X27" s="173">
        <v>25920</v>
      </c>
    </row>
    <row r="28" spans="1:24" x14ac:dyDescent="0.25">
      <c r="A28" s="2" t="s">
        <v>13</v>
      </c>
      <c r="B28" s="173">
        <v>24682952.77</v>
      </c>
      <c r="C28" s="173">
        <v>41247.99</v>
      </c>
      <c r="D28" s="173">
        <v>0</v>
      </c>
      <c r="E28" s="173">
        <v>16385422.57</v>
      </c>
      <c r="F28" s="173">
        <v>82557.740000000005</v>
      </c>
      <c r="G28" s="173">
        <v>24247.919999999998</v>
      </c>
      <c r="H28" s="173">
        <v>384358.86</v>
      </c>
      <c r="I28" s="173">
        <v>1694056.84</v>
      </c>
      <c r="J28" s="173">
        <v>1421998.31</v>
      </c>
      <c r="K28" s="173">
        <v>1165891.6200000001</v>
      </c>
      <c r="L28" s="173">
        <v>354615.72</v>
      </c>
      <c r="M28" s="173">
        <v>27060.79</v>
      </c>
      <c r="N28" s="173">
        <v>290061.74</v>
      </c>
      <c r="O28" s="173">
        <v>962571.66</v>
      </c>
      <c r="P28" s="173">
        <v>975802.58</v>
      </c>
      <c r="Q28" s="173">
        <v>2814.89</v>
      </c>
      <c r="R28" s="173">
        <v>188558.03</v>
      </c>
      <c r="S28" s="173">
        <v>413522.15</v>
      </c>
      <c r="T28" s="173">
        <v>159171.69</v>
      </c>
      <c r="U28" s="173">
        <v>108181.16</v>
      </c>
      <c r="V28" s="173">
        <v>0</v>
      </c>
      <c r="W28" s="173">
        <v>0</v>
      </c>
      <c r="X28" s="173">
        <v>810.51</v>
      </c>
    </row>
    <row r="29" spans="1:24" x14ac:dyDescent="0.25">
      <c r="A29" s="2" t="s">
        <v>14</v>
      </c>
      <c r="B29" s="173">
        <v>40901717.649999999</v>
      </c>
      <c r="C29" s="173">
        <v>589155.94999999995</v>
      </c>
      <c r="D29" s="173">
        <v>455100.08</v>
      </c>
      <c r="E29" s="173">
        <v>18147482.640000001</v>
      </c>
      <c r="F29" s="173">
        <v>41943.17</v>
      </c>
      <c r="G29" s="173">
        <v>207332.56</v>
      </c>
      <c r="H29" s="173">
        <v>2670803.4900000002</v>
      </c>
      <c r="I29" s="173">
        <v>4773573.28</v>
      </c>
      <c r="J29" s="173">
        <v>3045833.67</v>
      </c>
      <c r="K29" s="173">
        <v>3289325.73</v>
      </c>
      <c r="L29" s="173">
        <v>878850.05</v>
      </c>
      <c r="M29" s="173">
        <v>82781.25</v>
      </c>
      <c r="N29" s="173">
        <v>417968.97</v>
      </c>
      <c r="O29" s="173">
        <v>2027380.39</v>
      </c>
      <c r="P29" s="173">
        <v>2451173.67</v>
      </c>
      <c r="Q29" s="173">
        <v>5032</v>
      </c>
      <c r="R29" s="173">
        <v>184789.22</v>
      </c>
      <c r="S29" s="173">
        <v>662539.14</v>
      </c>
      <c r="T29" s="173">
        <v>576258.28</v>
      </c>
      <c r="U29" s="173">
        <v>384246.25</v>
      </c>
      <c r="V29" s="173">
        <v>0</v>
      </c>
      <c r="W29" s="173">
        <v>242.26</v>
      </c>
      <c r="X29" s="173">
        <v>9905.6</v>
      </c>
    </row>
    <row r="30" spans="1:24" x14ac:dyDescent="0.25">
      <c r="A30" s="2" t="s">
        <v>15</v>
      </c>
      <c r="B30" s="173">
        <v>1256910</v>
      </c>
      <c r="C30" s="173">
        <v>31710</v>
      </c>
      <c r="D30" s="173">
        <v>0</v>
      </c>
      <c r="E30" s="173">
        <v>129360</v>
      </c>
      <c r="F30" s="173">
        <v>210</v>
      </c>
      <c r="G30" s="173">
        <v>1260</v>
      </c>
      <c r="H30" s="173">
        <v>347910</v>
      </c>
      <c r="I30" s="173">
        <v>159600</v>
      </c>
      <c r="J30" s="173">
        <v>61110</v>
      </c>
      <c r="K30" s="173">
        <v>32130</v>
      </c>
      <c r="L30" s="173">
        <v>36870</v>
      </c>
      <c r="M30" s="173">
        <v>12390</v>
      </c>
      <c r="N30" s="173">
        <v>8400</v>
      </c>
      <c r="O30" s="173">
        <v>148050</v>
      </c>
      <c r="P30" s="173">
        <v>67620</v>
      </c>
      <c r="Q30" s="173">
        <v>0</v>
      </c>
      <c r="R30" s="173">
        <v>30660</v>
      </c>
      <c r="S30" s="173">
        <v>3780</v>
      </c>
      <c r="T30" s="173">
        <v>69930</v>
      </c>
      <c r="U30" s="173">
        <v>112140</v>
      </c>
      <c r="V30" s="173">
        <v>0</v>
      </c>
      <c r="W30" s="173">
        <v>0</v>
      </c>
      <c r="X30" s="173">
        <v>3780</v>
      </c>
    </row>
    <row r="31" spans="1:24" x14ac:dyDescent="0.25">
      <c r="A31" s="2" t="s">
        <v>16</v>
      </c>
      <c r="B31" s="173">
        <v>143010</v>
      </c>
      <c r="C31" s="173">
        <v>630</v>
      </c>
      <c r="D31" s="173">
        <v>0</v>
      </c>
      <c r="E31" s="173">
        <v>4620</v>
      </c>
      <c r="F31" s="173">
        <v>210</v>
      </c>
      <c r="G31" s="173">
        <v>0</v>
      </c>
      <c r="H31" s="173">
        <v>3990</v>
      </c>
      <c r="I31" s="173">
        <v>12600</v>
      </c>
      <c r="J31" s="173">
        <v>3360</v>
      </c>
      <c r="K31" s="173">
        <v>4620</v>
      </c>
      <c r="L31" s="173">
        <v>4200</v>
      </c>
      <c r="M31" s="173">
        <v>210</v>
      </c>
      <c r="N31" s="173">
        <v>3150</v>
      </c>
      <c r="O31" s="173">
        <v>11970</v>
      </c>
      <c r="P31" s="173">
        <v>10500</v>
      </c>
      <c r="Q31" s="173">
        <v>0</v>
      </c>
      <c r="R31" s="173">
        <v>1890</v>
      </c>
      <c r="S31" s="173">
        <v>840</v>
      </c>
      <c r="T31" s="173">
        <v>2310</v>
      </c>
      <c r="U31" s="173">
        <v>1890</v>
      </c>
      <c r="V31" s="173">
        <v>0</v>
      </c>
      <c r="W31" s="173">
        <v>0</v>
      </c>
      <c r="X31" s="173">
        <v>76020</v>
      </c>
    </row>
    <row r="32" spans="1:24" x14ac:dyDescent="0.25">
      <c r="A32" s="22" t="s">
        <v>265</v>
      </c>
      <c r="B32" s="175">
        <v>80895325.900000006</v>
      </c>
      <c r="C32" s="175">
        <v>1038158.04</v>
      </c>
      <c r="D32" s="175">
        <v>474584.23</v>
      </c>
      <c r="E32" s="175">
        <v>36647741.030000001</v>
      </c>
      <c r="F32" s="175">
        <v>127440.91</v>
      </c>
      <c r="G32" s="175">
        <v>239860.48000000001</v>
      </c>
      <c r="H32" s="175">
        <v>6307155.71</v>
      </c>
      <c r="I32" s="175">
        <v>8694776.0399999991</v>
      </c>
      <c r="J32" s="175">
        <v>5200196.58</v>
      </c>
      <c r="K32" s="175">
        <v>5377972.54</v>
      </c>
      <c r="L32" s="175">
        <v>1703239.3</v>
      </c>
      <c r="M32" s="175">
        <v>315222.03999999998</v>
      </c>
      <c r="N32" s="175">
        <v>795173.56</v>
      </c>
      <c r="O32" s="175">
        <v>4960656.58</v>
      </c>
      <c r="P32" s="175">
        <v>4428462.82</v>
      </c>
      <c r="Q32" s="175">
        <v>16171</v>
      </c>
      <c r="R32" s="175">
        <v>811897.81</v>
      </c>
      <c r="S32" s="175">
        <v>1185720.48</v>
      </c>
      <c r="T32" s="175">
        <v>1244551.96</v>
      </c>
      <c r="U32" s="175">
        <v>1207986.42</v>
      </c>
      <c r="V32" s="175">
        <v>1680</v>
      </c>
      <c r="W32" s="175">
        <v>242.26</v>
      </c>
      <c r="X32" s="175">
        <v>116436.11</v>
      </c>
    </row>
    <row r="34" spans="1:3" x14ac:dyDescent="0.25">
      <c r="A34" s="261" t="str">
        <f>HYPERLINK("#'Vysvetlivky'!A15", "Vysvetlivky k sekciám SK-NACE")</f>
        <v>Vysvetlivky k sekciám SK-NACE</v>
      </c>
      <c r="B34" s="262"/>
      <c r="C34" s="262"/>
    </row>
    <row r="35" spans="1:3" x14ac:dyDescent="0.25">
      <c r="A35" s="261" t="str">
        <f>HYPERLINK("#'Obsah'!A1", "Späť na obsah dátovej prílohy")</f>
        <v>Späť na obsah dátovej prílohy</v>
      </c>
      <c r="B35" s="262"/>
      <c r="C35" s="262"/>
    </row>
  </sheetData>
  <mergeCells count="11">
    <mergeCell ref="A2:X2"/>
    <mergeCell ref="A3:X3"/>
    <mergeCell ref="A5:X5"/>
    <mergeCell ref="A7:A8"/>
    <mergeCell ref="B7:B8"/>
    <mergeCell ref="C7:X7"/>
    <mergeCell ref="A9:X9"/>
    <mergeCell ref="A17:X17"/>
    <mergeCell ref="A25:X25"/>
    <mergeCell ref="A34:C34"/>
    <mergeCell ref="A35:C35"/>
  </mergeCells>
  <pageMargins left="0.7" right="0.7" top="0.75" bottom="0.75" header="0.3" footer="0.3"/>
  <pageSetup paperSize="9" orientation="portrait" horizontalDpi="300" verticalDpi="30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199218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59" t="s">
        <v>271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</row>
    <row r="3" spans="1:24" x14ac:dyDescent="0.25">
      <c r="A3" s="281" t="s">
        <v>291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</row>
    <row r="5" spans="1:24" x14ac:dyDescent="0.25">
      <c r="A5" s="260" t="s">
        <v>2</v>
      </c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</row>
    <row r="7" spans="1:24" x14ac:dyDescent="0.25">
      <c r="A7" s="273" t="s">
        <v>4</v>
      </c>
      <c r="B7" s="273" t="s">
        <v>257</v>
      </c>
      <c r="C7" s="267" t="s">
        <v>292</v>
      </c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</row>
    <row r="8" spans="1:24" x14ac:dyDescent="0.25">
      <c r="A8" s="273"/>
      <c r="B8" s="273"/>
      <c r="C8" s="1" t="s">
        <v>293</v>
      </c>
      <c r="D8" s="1" t="s">
        <v>294</v>
      </c>
      <c r="E8" s="1" t="s">
        <v>295</v>
      </c>
      <c r="F8" s="1" t="s">
        <v>296</v>
      </c>
      <c r="G8" s="1" t="s">
        <v>297</v>
      </c>
      <c r="H8" s="1" t="s">
        <v>298</v>
      </c>
      <c r="I8" s="1" t="s">
        <v>299</v>
      </c>
      <c r="J8" s="1" t="s">
        <v>300</v>
      </c>
      <c r="K8" s="1" t="s">
        <v>301</v>
      </c>
      <c r="L8" s="1" t="s">
        <v>302</v>
      </c>
      <c r="M8" s="1" t="s">
        <v>303</v>
      </c>
      <c r="N8" s="1" t="s">
        <v>304</v>
      </c>
      <c r="O8" s="1" t="s">
        <v>305</v>
      </c>
      <c r="P8" s="1" t="s">
        <v>306</v>
      </c>
      <c r="Q8" s="1" t="s">
        <v>307</v>
      </c>
      <c r="R8" s="1" t="s">
        <v>308</v>
      </c>
      <c r="S8" s="1" t="s">
        <v>309</v>
      </c>
      <c r="T8" s="1" t="s">
        <v>310</v>
      </c>
      <c r="U8" s="1" t="s">
        <v>311</v>
      </c>
      <c r="V8" s="1" t="s">
        <v>312</v>
      </c>
      <c r="W8" s="1" t="s">
        <v>313</v>
      </c>
      <c r="X8" s="1" t="s">
        <v>314</v>
      </c>
    </row>
    <row r="9" spans="1:24" x14ac:dyDescent="0.25">
      <c r="A9" s="279" t="s">
        <v>264</v>
      </c>
      <c r="B9" s="280"/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0"/>
      <c r="X9" s="280"/>
    </row>
    <row r="10" spans="1:24" x14ac:dyDescent="0.25">
      <c r="A10" s="2" t="s">
        <v>11</v>
      </c>
      <c r="B10" s="176">
        <v>78</v>
      </c>
      <c r="C10" s="176">
        <v>0</v>
      </c>
      <c r="D10" s="176">
        <v>0</v>
      </c>
      <c r="E10" s="176">
        <v>6</v>
      </c>
      <c r="F10" s="176">
        <v>0</v>
      </c>
      <c r="G10" s="176">
        <v>0</v>
      </c>
      <c r="H10" s="176">
        <v>3</v>
      </c>
      <c r="I10" s="176">
        <v>15</v>
      </c>
      <c r="J10" s="176">
        <v>4</v>
      </c>
      <c r="K10" s="176">
        <v>11</v>
      </c>
      <c r="L10" s="176">
        <v>0</v>
      </c>
      <c r="M10" s="176">
        <v>0</v>
      </c>
      <c r="N10" s="176">
        <v>3</v>
      </c>
      <c r="O10" s="176">
        <v>8</v>
      </c>
      <c r="P10" s="176">
        <v>17</v>
      </c>
      <c r="Q10" s="176">
        <v>0</v>
      </c>
      <c r="R10" s="176">
        <v>4</v>
      </c>
      <c r="S10" s="176">
        <v>0</v>
      </c>
      <c r="T10" s="176">
        <v>5</v>
      </c>
      <c r="U10" s="176">
        <v>2</v>
      </c>
      <c r="V10" s="176">
        <v>0</v>
      </c>
      <c r="W10" s="176">
        <v>0</v>
      </c>
      <c r="X10" s="176">
        <v>0</v>
      </c>
    </row>
    <row r="11" spans="1:24" x14ac:dyDescent="0.25">
      <c r="A11" s="2" t="s">
        <v>12</v>
      </c>
      <c r="B11" s="176">
        <v>23859</v>
      </c>
      <c r="C11" s="176">
        <v>613</v>
      </c>
      <c r="D11" s="176">
        <v>1</v>
      </c>
      <c r="E11" s="176">
        <v>3505</v>
      </c>
      <c r="F11" s="176">
        <v>6</v>
      </c>
      <c r="G11" s="176">
        <v>13</v>
      </c>
      <c r="H11" s="176">
        <v>4740</v>
      </c>
      <c r="I11" s="176">
        <v>3964</v>
      </c>
      <c r="J11" s="176">
        <v>1094</v>
      </c>
      <c r="K11" s="176">
        <v>1237</v>
      </c>
      <c r="L11" s="176">
        <v>793</v>
      </c>
      <c r="M11" s="176">
        <v>385</v>
      </c>
      <c r="N11" s="176">
        <v>117</v>
      </c>
      <c r="O11" s="176">
        <v>3329</v>
      </c>
      <c r="P11" s="176">
        <v>1289</v>
      </c>
      <c r="Q11" s="176">
        <v>13</v>
      </c>
      <c r="R11" s="176">
        <v>577</v>
      </c>
      <c r="S11" s="176">
        <v>166</v>
      </c>
      <c r="T11" s="176">
        <v>686</v>
      </c>
      <c r="U11" s="176">
        <v>1286</v>
      </c>
      <c r="V11" s="176">
        <v>1</v>
      </c>
      <c r="W11" s="176">
        <v>0</v>
      </c>
      <c r="X11" s="176">
        <v>44</v>
      </c>
    </row>
    <row r="12" spans="1:24" x14ac:dyDescent="0.25">
      <c r="A12" s="2" t="s">
        <v>13</v>
      </c>
      <c r="B12" s="176">
        <v>2702</v>
      </c>
      <c r="C12" s="176">
        <v>26</v>
      </c>
      <c r="D12" s="176">
        <v>0</v>
      </c>
      <c r="E12" s="176">
        <v>495</v>
      </c>
      <c r="F12" s="176">
        <v>5</v>
      </c>
      <c r="G12" s="176">
        <v>6</v>
      </c>
      <c r="H12" s="176">
        <v>153</v>
      </c>
      <c r="I12" s="176">
        <v>614</v>
      </c>
      <c r="J12" s="176">
        <v>152</v>
      </c>
      <c r="K12" s="176">
        <v>265</v>
      </c>
      <c r="L12" s="176">
        <v>78</v>
      </c>
      <c r="M12" s="176">
        <v>12</v>
      </c>
      <c r="N12" s="176">
        <v>65</v>
      </c>
      <c r="O12" s="176">
        <v>360</v>
      </c>
      <c r="P12" s="176">
        <v>238</v>
      </c>
      <c r="Q12" s="176">
        <v>1</v>
      </c>
      <c r="R12" s="176">
        <v>51</v>
      </c>
      <c r="S12" s="176">
        <v>58</v>
      </c>
      <c r="T12" s="176">
        <v>50</v>
      </c>
      <c r="U12" s="176">
        <v>72</v>
      </c>
      <c r="V12" s="176">
        <v>0</v>
      </c>
      <c r="W12" s="176">
        <v>0</v>
      </c>
      <c r="X12" s="176">
        <v>1</v>
      </c>
    </row>
    <row r="13" spans="1:24" x14ac:dyDescent="0.25">
      <c r="A13" s="2" t="s">
        <v>14</v>
      </c>
      <c r="B13" s="176">
        <v>9755</v>
      </c>
      <c r="C13" s="176">
        <v>161</v>
      </c>
      <c r="D13" s="176">
        <v>7</v>
      </c>
      <c r="E13" s="176">
        <v>1550</v>
      </c>
      <c r="F13" s="176">
        <v>7</v>
      </c>
      <c r="G13" s="176">
        <v>49</v>
      </c>
      <c r="H13" s="176">
        <v>921</v>
      </c>
      <c r="I13" s="176">
        <v>2217</v>
      </c>
      <c r="J13" s="176">
        <v>634</v>
      </c>
      <c r="K13" s="176">
        <v>1016</v>
      </c>
      <c r="L13" s="176">
        <v>353</v>
      </c>
      <c r="M13" s="176">
        <v>53</v>
      </c>
      <c r="N13" s="176">
        <v>193</v>
      </c>
      <c r="O13" s="176">
        <v>1156</v>
      </c>
      <c r="P13" s="176">
        <v>684</v>
      </c>
      <c r="Q13" s="176">
        <v>5</v>
      </c>
      <c r="R13" s="176">
        <v>131</v>
      </c>
      <c r="S13" s="176">
        <v>183</v>
      </c>
      <c r="T13" s="176">
        <v>184</v>
      </c>
      <c r="U13" s="176">
        <v>246</v>
      </c>
      <c r="V13" s="176">
        <v>0</v>
      </c>
      <c r="W13" s="176">
        <v>1</v>
      </c>
      <c r="X13" s="176">
        <v>4</v>
      </c>
    </row>
    <row r="14" spans="1:24" x14ac:dyDescent="0.25">
      <c r="A14" s="2" t="s">
        <v>15</v>
      </c>
      <c r="B14" s="176">
        <v>4864</v>
      </c>
      <c r="C14" s="176">
        <v>127</v>
      </c>
      <c r="D14" s="176">
        <v>0</v>
      </c>
      <c r="E14" s="176">
        <v>514</v>
      </c>
      <c r="F14" s="176">
        <v>0</v>
      </c>
      <c r="G14" s="176">
        <v>5</v>
      </c>
      <c r="H14" s="176">
        <v>1392</v>
      </c>
      <c r="I14" s="176">
        <v>640</v>
      </c>
      <c r="J14" s="176">
        <v>235</v>
      </c>
      <c r="K14" s="176">
        <v>107</v>
      </c>
      <c r="L14" s="176">
        <v>155</v>
      </c>
      <c r="M14" s="176">
        <v>46</v>
      </c>
      <c r="N14" s="176">
        <v>30</v>
      </c>
      <c r="O14" s="176">
        <v>575</v>
      </c>
      <c r="P14" s="176">
        <v>259</v>
      </c>
      <c r="Q14" s="176">
        <v>0</v>
      </c>
      <c r="R14" s="176">
        <v>111</v>
      </c>
      <c r="S14" s="176">
        <v>14</v>
      </c>
      <c r="T14" s="176">
        <v>266</v>
      </c>
      <c r="U14" s="176">
        <v>378</v>
      </c>
      <c r="V14" s="176">
        <v>0</v>
      </c>
      <c r="W14" s="176">
        <v>0</v>
      </c>
      <c r="X14" s="176">
        <v>10</v>
      </c>
    </row>
    <row r="15" spans="1:24" x14ac:dyDescent="0.25">
      <c r="A15" s="2" t="s">
        <v>16</v>
      </c>
      <c r="B15" s="176">
        <v>558</v>
      </c>
      <c r="C15" s="176">
        <v>3</v>
      </c>
      <c r="D15" s="176">
        <v>0</v>
      </c>
      <c r="E15" s="176">
        <v>18</v>
      </c>
      <c r="F15" s="176">
        <v>1</v>
      </c>
      <c r="G15" s="176">
        <v>0</v>
      </c>
      <c r="H15" s="176">
        <v>18</v>
      </c>
      <c r="I15" s="176">
        <v>50</v>
      </c>
      <c r="J15" s="176">
        <v>13</v>
      </c>
      <c r="K15" s="176">
        <v>17</v>
      </c>
      <c r="L15" s="176">
        <v>18</v>
      </c>
      <c r="M15" s="176">
        <v>1</v>
      </c>
      <c r="N15" s="176">
        <v>13</v>
      </c>
      <c r="O15" s="176">
        <v>49</v>
      </c>
      <c r="P15" s="176">
        <v>39</v>
      </c>
      <c r="Q15" s="176">
        <v>0</v>
      </c>
      <c r="R15" s="176">
        <v>9</v>
      </c>
      <c r="S15" s="176">
        <v>2</v>
      </c>
      <c r="T15" s="176">
        <v>9</v>
      </c>
      <c r="U15" s="176">
        <v>4</v>
      </c>
      <c r="V15" s="176">
        <v>0</v>
      </c>
      <c r="W15" s="176">
        <v>0</v>
      </c>
      <c r="X15" s="176">
        <v>294</v>
      </c>
    </row>
    <row r="16" spans="1:24" x14ac:dyDescent="0.25">
      <c r="A16" s="22" t="s">
        <v>265</v>
      </c>
      <c r="B16" s="178">
        <v>41816</v>
      </c>
      <c r="C16" s="178">
        <v>930</v>
      </c>
      <c r="D16" s="178">
        <v>8</v>
      </c>
      <c r="E16" s="178">
        <v>6088</v>
      </c>
      <c r="F16" s="178">
        <v>19</v>
      </c>
      <c r="G16" s="178">
        <v>73</v>
      </c>
      <c r="H16" s="178">
        <v>7227</v>
      </c>
      <c r="I16" s="178">
        <v>7500</v>
      </c>
      <c r="J16" s="178">
        <v>2132</v>
      </c>
      <c r="K16" s="178">
        <v>2653</v>
      </c>
      <c r="L16" s="178">
        <v>1397</v>
      </c>
      <c r="M16" s="178">
        <v>497</v>
      </c>
      <c r="N16" s="178">
        <v>421</v>
      </c>
      <c r="O16" s="178">
        <v>5477</v>
      </c>
      <c r="P16" s="178">
        <v>2526</v>
      </c>
      <c r="Q16" s="178">
        <v>19</v>
      </c>
      <c r="R16" s="178">
        <v>883</v>
      </c>
      <c r="S16" s="178">
        <v>423</v>
      </c>
      <c r="T16" s="178">
        <v>1200</v>
      </c>
      <c r="U16" s="178">
        <v>1988</v>
      </c>
      <c r="V16" s="178">
        <v>1</v>
      </c>
      <c r="W16" s="178">
        <v>1</v>
      </c>
      <c r="X16" s="178">
        <v>353</v>
      </c>
    </row>
    <row r="17" spans="1:24" x14ac:dyDescent="0.25">
      <c r="A17" s="279" t="s">
        <v>266</v>
      </c>
      <c r="B17" s="280"/>
      <c r="C17" s="280"/>
      <c r="D17" s="280"/>
      <c r="E17" s="280"/>
      <c r="F17" s="280"/>
      <c r="G17" s="280"/>
      <c r="H17" s="280"/>
      <c r="I17" s="280"/>
      <c r="J17" s="280"/>
      <c r="K17" s="280"/>
      <c r="L17" s="280"/>
      <c r="M17" s="280"/>
      <c r="N17" s="280"/>
      <c r="O17" s="280"/>
      <c r="P17" s="280"/>
      <c r="Q17" s="280"/>
      <c r="R17" s="280"/>
      <c r="S17" s="280"/>
      <c r="T17" s="280"/>
      <c r="U17" s="280"/>
      <c r="V17" s="280"/>
      <c r="W17" s="280"/>
      <c r="X17" s="280"/>
    </row>
    <row r="18" spans="1:24" x14ac:dyDescent="0.25">
      <c r="A18" s="2" t="s">
        <v>11</v>
      </c>
      <c r="B18" s="176">
        <v>472</v>
      </c>
      <c r="C18" s="176">
        <v>0</v>
      </c>
      <c r="D18" s="176">
        <v>0</v>
      </c>
      <c r="E18" s="176">
        <v>17</v>
      </c>
      <c r="F18" s="176">
        <v>0</v>
      </c>
      <c r="G18" s="176">
        <v>0</v>
      </c>
      <c r="H18" s="176">
        <v>4</v>
      </c>
      <c r="I18" s="176">
        <v>28</v>
      </c>
      <c r="J18" s="176">
        <v>10</v>
      </c>
      <c r="K18" s="176">
        <v>46</v>
      </c>
      <c r="L18" s="176">
        <v>0</v>
      </c>
      <c r="M18" s="176">
        <v>0</v>
      </c>
      <c r="N18" s="176">
        <v>6</v>
      </c>
      <c r="O18" s="176">
        <v>23</v>
      </c>
      <c r="P18" s="176">
        <v>258</v>
      </c>
      <c r="Q18" s="176">
        <v>0</v>
      </c>
      <c r="R18" s="176">
        <v>63</v>
      </c>
      <c r="S18" s="176">
        <v>0</v>
      </c>
      <c r="T18" s="176">
        <v>12</v>
      </c>
      <c r="U18" s="176">
        <v>5</v>
      </c>
      <c r="V18" s="176">
        <v>0</v>
      </c>
      <c r="W18" s="176">
        <v>0</v>
      </c>
      <c r="X18" s="176">
        <v>0</v>
      </c>
    </row>
    <row r="19" spans="1:24" x14ac:dyDescent="0.25">
      <c r="A19" s="2" t="s">
        <v>12</v>
      </c>
      <c r="B19" s="176">
        <v>23812</v>
      </c>
      <c r="C19" s="176">
        <v>610</v>
      </c>
      <c r="D19" s="176">
        <v>1</v>
      </c>
      <c r="E19" s="176">
        <v>3500</v>
      </c>
      <c r="F19" s="176">
        <v>6</v>
      </c>
      <c r="G19" s="176">
        <v>13</v>
      </c>
      <c r="H19" s="176">
        <v>4730</v>
      </c>
      <c r="I19" s="176">
        <v>3957</v>
      </c>
      <c r="J19" s="176">
        <v>1093</v>
      </c>
      <c r="K19" s="176">
        <v>1234</v>
      </c>
      <c r="L19" s="176">
        <v>792</v>
      </c>
      <c r="M19" s="176">
        <v>385</v>
      </c>
      <c r="N19" s="176">
        <v>117</v>
      </c>
      <c r="O19" s="176">
        <v>3320</v>
      </c>
      <c r="P19" s="176">
        <v>1286</v>
      </c>
      <c r="Q19" s="176">
        <v>13</v>
      </c>
      <c r="R19" s="176">
        <v>575</v>
      </c>
      <c r="S19" s="176">
        <v>166</v>
      </c>
      <c r="T19" s="176">
        <v>686</v>
      </c>
      <c r="U19" s="176">
        <v>1283</v>
      </c>
      <c r="V19" s="176">
        <v>1</v>
      </c>
      <c r="W19" s="176">
        <v>0</v>
      </c>
      <c r="X19" s="176">
        <v>44</v>
      </c>
    </row>
    <row r="20" spans="1:24" x14ac:dyDescent="0.25">
      <c r="A20" s="2" t="s">
        <v>13</v>
      </c>
      <c r="B20" s="176">
        <v>73634</v>
      </c>
      <c r="C20" s="176">
        <v>97</v>
      </c>
      <c r="D20" s="176">
        <v>0</v>
      </c>
      <c r="E20" s="176">
        <v>54915</v>
      </c>
      <c r="F20" s="176">
        <v>256</v>
      </c>
      <c r="G20" s="176">
        <v>53</v>
      </c>
      <c r="H20" s="176">
        <v>641</v>
      </c>
      <c r="I20" s="176">
        <v>3048</v>
      </c>
      <c r="J20" s="176">
        <v>6709</v>
      </c>
      <c r="K20" s="176">
        <v>1644</v>
      </c>
      <c r="L20" s="176">
        <v>649</v>
      </c>
      <c r="M20" s="176">
        <v>43</v>
      </c>
      <c r="N20" s="176">
        <v>325</v>
      </c>
      <c r="O20" s="176">
        <v>1782</v>
      </c>
      <c r="P20" s="176">
        <v>2557</v>
      </c>
      <c r="Q20" s="176">
        <v>6</v>
      </c>
      <c r="R20" s="176">
        <v>179</v>
      </c>
      <c r="S20" s="176">
        <v>349</v>
      </c>
      <c r="T20" s="176">
        <v>147</v>
      </c>
      <c r="U20" s="176">
        <v>233</v>
      </c>
      <c r="V20" s="176">
        <v>0</v>
      </c>
      <c r="W20" s="176">
        <v>0</v>
      </c>
      <c r="X20" s="176">
        <v>1</v>
      </c>
    </row>
    <row r="21" spans="1:24" x14ac:dyDescent="0.25">
      <c r="A21" s="2" t="s">
        <v>14</v>
      </c>
      <c r="B21" s="176">
        <v>121816</v>
      </c>
      <c r="C21" s="176">
        <v>1350</v>
      </c>
      <c r="D21" s="176">
        <v>114</v>
      </c>
      <c r="E21" s="176">
        <v>60252</v>
      </c>
      <c r="F21" s="176">
        <v>148</v>
      </c>
      <c r="G21" s="176">
        <v>873</v>
      </c>
      <c r="H21" s="176">
        <v>8138</v>
      </c>
      <c r="I21" s="176">
        <v>15528</v>
      </c>
      <c r="J21" s="176">
        <v>8145</v>
      </c>
      <c r="K21" s="176">
        <v>6988</v>
      </c>
      <c r="L21" s="176">
        <v>2878</v>
      </c>
      <c r="M21" s="176">
        <v>425</v>
      </c>
      <c r="N21" s="176">
        <v>1287</v>
      </c>
      <c r="O21" s="176">
        <v>6129</v>
      </c>
      <c r="P21" s="176">
        <v>6163</v>
      </c>
      <c r="Q21" s="176">
        <v>17</v>
      </c>
      <c r="R21" s="176">
        <v>506</v>
      </c>
      <c r="S21" s="176">
        <v>1219</v>
      </c>
      <c r="T21" s="176">
        <v>782</v>
      </c>
      <c r="U21" s="176">
        <v>858</v>
      </c>
      <c r="V21" s="176">
        <v>0</v>
      </c>
      <c r="W21" s="176">
        <v>1</v>
      </c>
      <c r="X21" s="176">
        <v>15</v>
      </c>
    </row>
    <row r="22" spans="1:24" x14ac:dyDescent="0.25">
      <c r="A22" s="2" t="s">
        <v>15</v>
      </c>
      <c r="B22" s="176">
        <v>4854</v>
      </c>
      <c r="C22" s="176">
        <v>127</v>
      </c>
      <c r="D22" s="176">
        <v>0</v>
      </c>
      <c r="E22" s="176">
        <v>514</v>
      </c>
      <c r="F22" s="176">
        <v>0</v>
      </c>
      <c r="G22" s="176">
        <v>5</v>
      </c>
      <c r="H22" s="176">
        <v>1390</v>
      </c>
      <c r="I22" s="176">
        <v>638</v>
      </c>
      <c r="J22" s="176">
        <v>235</v>
      </c>
      <c r="K22" s="176">
        <v>107</v>
      </c>
      <c r="L22" s="176">
        <v>155</v>
      </c>
      <c r="M22" s="176">
        <v>46</v>
      </c>
      <c r="N22" s="176">
        <v>30</v>
      </c>
      <c r="O22" s="176">
        <v>573</v>
      </c>
      <c r="P22" s="176">
        <v>257</v>
      </c>
      <c r="Q22" s="176">
        <v>0</v>
      </c>
      <c r="R22" s="176">
        <v>111</v>
      </c>
      <c r="S22" s="176">
        <v>14</v>
      </c>
      <c r="T22" s="176">
        <v>265</v>
      </c>
      <c r="U22" s="176">
        <v>377</v>
      </c>
      <c r="V22" s="176">
        <v>0</v>
      </c>
      <c r="W22" s="176">
        <v>0</v>
      </c>
      <c r="X22" s="176">
        <v>10</v>
      </c>
    </row>
    <row r="23" spans="1:24" x14ac:dyDescent="0.25">
      <c r="A23" s="2" t="s">
        <v>16</v>
      </c>
      <c r="B23" s="176">
        <v>558</v>
      </c>
      <c r="C23" s="176">
        <v>3</v>
      </c>
      <c r="D23" s="176">
        <v>0</v>
      </c>
      <c r="E23" s="176">
        <v>18</v>
      </c>
      <c r="F23" s="176">
        <v>1</v>
      </c>
      <c r="G23" s="176">
        <v>0</v>
      </c>
      <c r="H23" s="176">
        <v>18</v>
      </c>
      <c r="I23" s="176">
        <v>50</v>
      </c>
      <c r="J23" s="176">
        <v>13</v>
      </c>
      <c r="K23" s="176">
        <v>17</v>
      </c>
      <c r="L23" s="176">
        <v>18</v>
      </c>
      <c r="M23" s="176">
        <v>1</v>
      </c>
      <c r="N23" s="176">
        <v>13</v>
      </c>
      <c r="O23" s="176">
        <v>49</v>
      </c>
      <c r="P23" s="176">
        <v>39</v>
      </c>
      <c r="Q23" s="176">
        <v>0</v>
      </c>
      <c r="R23" s="176">
        <v>9</v>
      </c>
      <c r="S23" s="176">
        <v>2</v>
      </c>
      <c r="T23" s="176">
        <v>9</v>
      </c>
      <c r="U23" s="176">
        <v>4</v>
      </c>
      <c r="V23" s="176">
        <v>0</v>
      </c>
      <c r="W23" s="176">
        <v>0</v>
      </c>
      <c r="X23" s="176">
        <v>294</v>
      </c>
    </row>
    <row r="24" spans="1:24" x14ac:dyDescent="0.25">
      <c r="A24" s="22" t="s">
        <v>265</v>
      </c>
      <c r="B24" s="178">
        <v>225146</v>
      </c>
      <c r="C24" s="178">
        <v>2187</v>
      </c>
      <c r="D24" s="178">
        <v>115</v>
      </c>
      <c r="E24" s="178">
        <v>119216</v>
      </c>
      <c r="F24" s="178">
        <v>411</v>
      </c>
      <c r="G24" s="178">
        <v>944</v>
      </c>
      <c r="H24" s="178">
        <v>14921</v>
      </c>
      <c r="I24" s="178">
        <v>23249</v>
      </c>
      <c r="J24" s="178">
        <v>16205</v>
      </c>
      <c r="K24" s="178">
        <v>10036</v>
      </c>
      <c r="L24" s="178">
        <v>4492</v>
      </c>
      <c r="M24" s="178">
        <v>900</v>
      </c>
      <c r="N24" s="178">
        <v>1778</v>
      </c>
      <c r="O24" s="178">
        <v>11876</v>
      </c>
      <c r="P24" s="178">
        <v>10560</v>
      </c>
      <c r="Q24" s="178">
        <v>36</v>
      </c>
      <c r="R24" s="178">
        <v>1443</v>
      </c>
      <c r="S24" s="178">
        <v>1750</v>
      </c>
      <c r="T24" s="178">
        <v>1901</v>
      </c>
      <c r="U24" s="178">
        <v>2760</v>
      </c>
      <c r="V24" s="178">
        <v>1</v>
      </c>
      <c r="W24" s="178">
        <v>1</v>
      </c>
      <c r="X24" s="178">
        <v>364</v>
      </c>
    </row>
    <row r="25" spans="1:24" x14ac:dyDescent="0.25">
      <c r="A25" s="279" t="s">
        <v>267</v>
      </c>
      <c r="B25" s="280"/>
      <c r="C25" s="280"/>
      <c r="D25" s="280"/>
      <c r="E25" s="280"/>
      <c r="F25" s="280"/>
      <c r="G25" s="280"/>
      <c r="H25" s="280"/>
      <c r="I25" s="280"/>
      <c r="J25" s="280"/>
      <c r="K25" s="280"/>
      <c r="L25" s="280"/>
      <c r="M25" s="280"/>
      <c r="N25" s="280"/>
      <c r="O25" s="280"/>
      <c r="P25" s="280"/>
      <c r="Q25" s="280"/>
      <c r="R25" s="280"/>
      <c r="S25" s="280"/>
      <c r="T25" s="280"/>
      <c r="U25" s="280"/>
      <c r="V25" s="280"/>
      <c r="W25" s="280"/>
      <c r="X25" s="280"/>
    </row>
    <row r="26" spans="1:24" x14ac:dyDescent="0.25">
      <c r="A26" s="2" t="s">
        <v>11</v>
      </c>
      <c r="B26" s="177">
        <v>291817.64</v>
      </c>
      <c r="C26" s="177">
        <v>0</v>
      </c>
      <c r="D26" s="177">
        <v>0</v>
      </c>
      <c r="E26" s="177">
        <v>8743.98</v>
      </c>
      <c r="F26" s="177">
        <v>0</v>
      </c>
      <c r="G26" s="177">
        <v>0</v>
      </c>
      <c r="H26" s="177">
        <v>703.68</v>
      </c>
      <c r="I26" s="177">
        <v>10933.74</v>
      </c>
      <c r="J26" s="177">
        <v>5461.51</v>
      </c>
      <c r="K26" s="177">
        <v>22067.87</v>
      </c>
      <c r="L26" s="177">
        <v>0</v>
      </c>
      <c r="M26" s="177">
        <v>0</v>
      </c>
      <c r="N26" s="177">
        <v>4336</v>
      </c>
      <c r="O26" s="177">
        <v>14884.66</v>
      </c>
      <c r="P26" s="177">
        <v>178916.35</v>
      </c>
      <c r="Q26" s="177">
        <v>0</v>
      </c>
      <c r="R26" s="177">
        <v>38363.410000000003</v>
      </c>
      <c r="S26" s="177">
        <v>0</v>
      </c>
      <c r="T26" s="177">
        <v>5363.26</v>
      </c>
      <c r="U26" s="177">
        <v>2043.18</v>
      </c>
      <c r="V26" s="177">
        <v>0</v>
      </c>
      <c r="W26" s="177">
        <v>0</v>
      </c>
      <c r="X26" s="177">
        <v>0</v>
      </c>
    </row>
    <row r="27" spans="1:24" x14ac:dyDescent="0.25">
      <c r="A27" s="2" t="s">
        <v>12</v>
      </c>
      <c r="B27" s="177">
        <v>10427281.98</v>
      </c>
      <c r="C27" s="177">
        <v>283440</v>
      </c>
      <c r="D27" s="177">
        <v>540</v>
      </c>
      <c r="E27" s="177">
        <v>1542600</v>
      </c>
      <c r="F27" s="177">
        <v>3000</v>
      </c>
      <c r="G27" s="177">
        <v>4860</v>
      </c>
      <c r="H27" s="177">
        <v>2311400</v>
      </c>
      <c r="I27" s="177">
        <v>1585260</v>
      </c>
      <c r="J27" s="177">
        <v>471660</v>
      </c>
      <c r="K27" s="177">
        <v>439200</v>
      </c>
      <c r="L27" s="177">
        <v>342540</v>
      </c>
      <c r="M27" s="177">
        <v>156660</v>
      </c>
      <c r="N27" s="177">
        <v>53580</v>
      </c>
      <c r="O27" s="177">
        <v>1456800</v>
      </c>
      <c r="P27" s="177">
        <v>609480</v>
      </c>
      <c r="Q27" s="177">
        <v>5220</v>
      </c>
      <c r="R27" s="177">
        <v>248220</v>
      </c>
      <c r="S27" s="177">
        <v>56880</v>
      </c>
      <c r="T27" s="177">
        <v>323640</v>
      </c>
      <c r="U27" s="177">
        <v>512921.98</v>
      </c>
      <c r="V27" s="177">
        <v>180</v>
      </c>
      <c r="W27" s="177">
        <v>0</v>
      </c>
      <c r="X27" s="177">
        <v>19200</v>
      </c>
    </row>
    <row r="28" spans="1:24" x14ac:dyDescent="0.25">
      <c r="A28" s="2" t="s">
        <v>13</v>
      </c>
      <c r="B28" s="177">
        <v>20116961.789999999</v>
      </c>
      <c r="C28" s="177">
        <v>33050.58</v>
      </c>
      <c r="D28" s="177">
        <v>0</v>
      </c>
      <c r="E28" s="177">
        <v>13874224.01</v>
      </c>
      <c r="F28" s="177">
        <v>195175.56</v>
      </c>
      <c r="G28" s="177">
        <v>27620.42</v>
      </c>
      <c r="H28" s="177">
        <v>278767.07</v>
      </c>
      <c r="I28" s="177">
        <v>1301358.4099999999</v>
      </c>
      <c r="J28" s="177">
        <v>1253141.3999999999</v>
      </c>
      <c r="K28" s="177">
        <v>708391.3</v>
      </c>
      <c r="L28" s="177">
        <v>331655.05</v>
      </c>
      <c r="M28" s="177">
        <v>17905.77</v>
      </c>
      <c r="N28" s="177">
        <v>114963.35</v>
      </c>
      <c r="O28" s="177">
        <v>761875.41</v>
      </c>
      <c r="P28" s="177">
        <v>862536.41</v>
      </c>
      <c r="Q28" s="177">
        <v>2596.46</v>
      </c>
      <c r="R28" s="177">
        <v>79175</v>
      </c>
      <c r="S28" s="177">
        <v>113686.96</v>
      </c>
      <c r="T28" s="177">
        <v>68496.69</v>
      </c>
      <c r="U28" s="177">
        <v>92213.97</v>
      </c>
      <c r="V28" s="177">
        <v>0</v>
      </c>
      <c r="W28" s="177">
        <v>0</v>
      </c>
      <c r="X28" s="177">
        <v>127.97</v>
      </c>
    </row>
    <row r="29" spans="1:24" x14ac:dyDescent="0.25">
      <c r="A29" s="2" t="s">
        <v>14</v>
      </c>
      <c r="B29" s="177">
        <v>31422361.489999998</v>
      </c>
      <c r="C29" s="177">
        <v>404256.49</v>
      </c>
      <c r="D29" s="177">
        <v>26768.97</v>
      </c>
      <c r="E29" s="177">
        <v>14882181.449999999</v>
      </c>
      <c r="F29" s="177">
        <v>36890.089999999997</v>
      </c>
      <c r="G29" s="177">
        <v>201731.65</v>
      </c>
      <c r="H29" s="177">
        <v>2574795.87</v>
      </c>
      <c r="I29" s="177">
        <v>3808234.58</v>
      </c>
      <c r="J29" s="177">
        <v>2226633.77</v>
      </c>
      <c r="K29" s="177">
        <v>1697884.52</v>
      </c>
      <c r="L29" s="177">
        <v>858097.65</v>
      </c>
      <c r="M29" s="177">
        <v>101352.79</v>
      </c>
      <c r="N29" s="177">
        <v>321867.45</v>
      </c>
      <c r="O29" s="177">
        <v>1731853</v>
      </c>
      <c r="P29" s="177">
        <v>1697106.77</v>
      </c>
      <c r="Q29" s="177">
        <v>4899.9799999999996</v>
      </c>
      <c r="R29" s="177">
        <v>143684.93</v>
      </c>
      <c r="S29" s="177">
        <v>250066.87</v>
      </c>
      <c r="T29" s="177">
        <v>228769.04</v>
      </c>
      <c r="U29" s="177">
        <v>222140.02</v>
      </c>
      <c r="V29" s="177">
        <v>0</v>
      </c>
      <c r="W29" s="177">
        <v>240</v>
      </c>
      <c r="X29" s="177">
        <v>2905.6</v>
      </c>
    </row>
    <row r="30" spans="1:24" x14ac:dyDescent="0.25">
      <c r="A30" s="2" t="s">
        <v>15</v>
      </c>
      <c r="B30" s="177">
        <v>1021545</v>
      </c>
      <c r="C30" s="177">
        <v>26670</v>
      </c>
      <c r="D30" s="177">
        <v>0</v>
      </c>
      <c r="E30" s="177">
        <v>107520</v>
      </c>
      <c r="F30" s="177">
        <v>0</v>
      </c>
      <c r="G30" s="177">
        <v>1050</v>
      </c>
      <c r="H30" s="177">
        <v>293055</v>
      </c>
      <c r="I30" s="177">
        <v>134400</v>
      </c>
      <c r="J30" s="177">
        <v>49350</v>
      </c>
      <c r="K30" s="177">
        <v>22470</v>
      </c>
      <c r="L30" s="177">
        <v>32550</v>
      </c>
      <c r="M30" s="177">
        <v>9660</v>
      </c>
      <c r="N30" s="177">
        <v>6300</v>
      </c>
      <c r="O30" s="177">
        <v>120750</v>
      </c>
      <c r="P30" s="177">
        <v>54390</v>
      </c>
      <c r="Q30" s="177">
        <v>0</v>
      </c>
      <c r="R30" s="177">
        <v>23310</v>
      </c>
      <c r="S30" s="177">
        <v>2940</v>
      </c>
      <c r="T30" s="177">
        <v>55860</v>
      </c>
      <c r="U30" s="177">
        <v>79170</v>
      </c>
      <c r="V30" s="177">
        <v>0</v>
      </c>
      <c r="W30" s="177">
        <v>0</v>
      </c>
      <c r="X30" s="177">
        <v>2100</v>
      </c>
    </row>
    <row r="31" spans="1:24" x14ac:dyDescent="0.25">
      <c r="A31" s="2" t="s">
        <v>16</v>
      </c>
      <c r="B31" s="177">
        <v>116760</v>
      </c>
      <c r="C31" s="177">
        <v>630</v>
      </c>
      <c r="D31" s="177">
        <v>0</v>
      </c>
      <c r="E31" s="177">
        <v>3780</v>
      </c>
      <c r="F31" s="177">
        <v>210</v>
      </c>
      <c r="G31" s="177">
        <v>0</v>
      </c>
      <c r="H31" s="177">
        <v>3780</v>
      </c>
      <c r="I31" s="177">
        <v>10500</v>
      </c>
      <c r="J31" s="177">
        <v>2730</v>
      </c>
      <c r="K31" s="177">
        <v>3570</v>
      </c>
      <c r="L31" s="177">
        <v>3780</v>
      </c>
      <c r="M31" s="177">
        <v>210</v>
      </c>
      <c r="N31" s="177">
        <v>2730</v>
      </c>
      <c r="O31" s="177">
        <v>10080</v>
      </c>
      <c r="P31" s="177">
        <v>8190</v>
      </c>
      <c r="Q31" s="177">
        <v>0</v>
      </c>
      <c r="R31" s="177">
        <v>1890</v>
      </c>
      <c r="S31" s="177">
        <v>420</v>
      </c>
      <c r="T31" s="177">
        <v>1890</v>
      </c>
      <c r="U31" s="177">
        <v>840</v>
      </c>
      <c r="V31" s="177">
        <v>0</v>
      </c>
      <c r="W31" s="177">
        <v>0</v>
      </c>
      <c r="X31" s="177">
        <v>61530</v>
      </c>
    </row>
    <row r="32" spans="1:24" x14ac:dyDescent="0.25">
      <c r="A32" s="22" t="s">
        <v>265</v>
      </c>
      <c r="B32" s="179">
        <v>63396727.899999999</v>
      </c>
      <c r="C32" s="179">
        <v>748047.07</v>
      </c>
      <c r="D32" s="179">
        <v>27308.97</v>
      </c>
      <c r="E32" s="179">
        <v>30419049.440000001</v>
      </c>
      <c r="F32" s="179">
        <v>235275.65</v>
      </c>
      <c r="G32" s="179">
        <v>235262.07</v>
      </c>
      <c r="H32" s="179">
        <v>5462501.6200000001</v>
      </c>
      <c r="I32" s="179">
        <v>6850686.7300000004</v>
      </c>
      <c r="J32" s="179">
        <v>4008976.68</v>
      </c>
      <c r="K32" s="179">
        <v>2893583.69</v>
      </c>
      <c r="L32" s="179">
        <v>1568622.7</v>
      </c>
      <c r="M32" s="179">
        <v>285788.56</v>
      </c>
      <c r="N32" s="179">
        <v>503776.8</v>
      </c>
      <c r="O32" s="179">
        <v>4096243.07</v>
      </c>
      <c r="P32" s="179">
        <v>3410619.53</v>
      </c>
      <c r="Q32" s="179">
        <v>12716.44</v>
      </c>
      <c r="R32" s="179">
        <v>534643.34</v>
      </c>
      <c r="S32" s="179">
        <v>423993.83</v>
      </c>
      <c r="T32" s="179">
        <v>684018.99</v>
      </c>
      <c r="U32" s="179">
        <v>909329.15</v>
      </c>
      <c r="V32" s="179">
        <v>180</v>
      </c>
      <c r="W32" s="179">
        <v>240</v>
      </c>
      <c r="X32" s="179">
        <v>85863.57</v>
      </c>
    </row>
    <row r="34" spans="1:3" x14ac:dyDescent="0.25">
      <c r="A34" s="261" t="str">
        <f>HYPERLINK("#'Vysvetlivky'!A15", "Vysvetlivky k sekciám SK-NACE")</f>
        <v>Vysvetlivky k sekciám SK-NACE</v>
      </c>
      <c r="B34" s="262"/>
      <c r="C34" s="262"/>
    </row>
    <row r="35" spans="1:3" x14ac:dyDescent="0.25">
      <c r="A35" s="261" t="str">
        <f>HYPERLINK("#'Obsah'!A1", "Späť na obsah dátovej prílohy")</f>
        <v>Späť na obsah dátovej prílohy</v>
      </c>
      <c r="B35" s="262"/>
      <c r="C35" s="262"/>
    </row>
  </sheetData>
  <mergeCells count="11">
    <mergeCell ref="A2:X2"/>
    <mergeCell ref="A3:X3"/>
    <mergeCell ref="A5:X5"/>
    <mergeCell ref="A7:A8"/>
    <mergeCell ref="B7:B8"/>
    <mergeCell ref="C7:X7"/>
    <mergeCell ref="A9:X9"/>
    <mergeCell ref="A17:X17"/>
    <mergeCell ref="A25:X25"/>
    <mergeCell ref="A34:C34"/>
    <mergeCell ref="A35:C35"/>
  </mergeCells>
  <pageMargins left="0.7" right="0.7" top="0.75" bottom="0.75" header="0.3" footer="0.3"/>
  <pageSetup paperSize="9" orientation="portrait" horizontalDpi="300" verticalDpi="30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199218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59" t="s">
        <v>272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</row>
    <row r="3" spans="1:24" x14ac:dyDescent="0.25">
      <c r="A3" s="281" t="s">
        <v>291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</row>
    <row r="5" spans="1:24" x14ac:dyDescent="0.25">
      <c r="A5" s="260" t="s">
        <v>2</v>
      </c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</row>
    <row r="7" spans="1:24" x14ac:dyDescent="0.25">
      <c r="A7" s="273" t="s">
        <v>4</v>
      </c>
      <c r="B7" s="273" t="s">
        <v>257</v>
      </c>
      <c r="C7" s="267" t="s">
        <v>292</v>
      </c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</row>
    <row r="8" spans="1:24" x14ac:dyDescent="0.25">
      <c r="A8" s="273"/>
      <c r="B8" s="273"/>
      <c r="C8" s="1" t="s">
        <v>293</v>
      </c>
      <c r="D8" s="1" t="s">
        <v>294</v>
      </c>
      <c r="E8" s="1" t="s">
        <v>295</v>
      </c>
      <c r="F8" s="1" t="s">
        <v>296</v>
      </c>
      <c r="G8" s="1" t="s">
        <v>297</v>
      </c>
      <c r="H8" s="1" t="s">
        <v>298</v>
      </c>
      <c r="I8" s="1" t="s">
        <v>299</v>
      </c>
      <c r="J8" s="1" t="s">
        <v>300</v>
      </c>
      <c r="K8" s="1" t="s">
        <v>301</v>
      </c>
      <c r="L8" s="1" t="s">
        <v>302</v>
      </c>
      <c r="M8" s="1" t="s">
        <v>303</v>
      </c>
      <c r="N8" s="1" t="s">
        <v>304</v>
      </c>
      <c r="O8" s="1" t="s">
        <v>305</v>
      </c>
      <c r="P8" s="1" t="s">
        <v>306</v>
      </c>
      <c r="Q8" s="1" t="s">
        <v>307</v>
      </c>
      <c r="R8" s="1" t="s">
        <v>308</v>
      </c>
      <c r="S8" s="1" t="s">
        <v>309</v>
      </c>
      <c r="T8" s="1" t="s">
        <v>310</v>
      </c>
      <c r="U8" s="1" t="s">
        <v>311</v>
      </c>
      <c r="V8" s="1" t="s">
        <v>312</v>
      </c>
      <c r="W8" s="1" t="s">
        <v>313</v>
      </c>
      <c r="X8" s="1" t="s">
        <v>314</v>
      </c>
    </row>
    <row r="9" spans="1:24" x14ac:dyDescent="0.25">
      <c r="A9" s="279" t="s">
        <v>264</v>
      </c>
      <c r="B9" s="280"/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0"/>
      <c r="X9" s="280"/>
    </row>
    <row r="10" spans="1:24" x14ac:dyDescent="0.25">
      <c r="A10" s="2" t="s">
        <v>11</v>
      </c>
      <c r="B10" s="180">
        <v>52</v>
      </c>
      <c r="C10" s="180">
        <v>0</v>
      </c>
      <c r="D10" s="180">
        <v>0</v>
      </c>
      <c r="E10" s="180">
        <v>6</v>
      </c>
      <c r="F10" s="180">
        <v>0</v>
      </c>
      <c r="G10" s="180">
        <v>0</v>
      </c>
      <c r="H10" s="180">
        <v>2</v>
      </c>
      <c r="I10" s="180">
        <v>12</v>
      </c>
      <c r="J10" s="180">
        <v>3</v>
      </c>
      <c r="K10" s="180">
        <v>6</v>
      </c>
      <c r="L10" s="180">
        <v>1</v>
      </c>
      <c r="M10" s="180">
        <v>0</v>
      </c>
      <c r="N10" s="180">
        <v>1</v>
      </c>
      <c r="O10" s="180">
        <v>4</v>
      </c>
      <c r="P10" s="180">
        <v>10</v>
      </c>
      <c r="Q10" s="180">
        <v>0</v>
      </c>
      <c r="R10" s="180">
        <v>3</v>
      </c>
      <c r="S10" s="180">
        <v>0</v>
      </c>
      <c r="T10" s="180">
        <v>2</v>
      </c>
      <c r="U10" s="180">
        <v>2</v>
      </c>
      <c r="V10" s="180">
        <v>0</v>
      </c>
      <c r="W10" s="180">
        <v>0</v>
      </c>
      <c r="X10" s="180">
        <v>0</v>
      </c>
    </row>
    <row r="11" spans="1:24" x14ac:dyDescent="0.25">
      <c r="A11" s="2" t="s">
        <v>12</v>
      </c>
      <c r="B11" s="180">
        <v>22659</v>
      </c>
      <c r="C11" s="180">
        <v>548</v>
      </c>
      <c r="D11" s="180">
        <v>0</v>
      </c>
      <c r="E11" s="180">
        <v>3238</v>
      </c>
      <c r="F11" s="180">
        <v>6</v>
      </c>
      <c r="G11" s="180">
        <v>10</v>
      </c>
      <c r="H11" s="180">
        <v>4399</v>
      </c>
      <c r="I11" s="180">
        <v>3969</v>
      </c>
      <c r="J11" s="180">
        <v>1023</v>
      </c>
      <c r="K11" s="180">
        <v>1089</v>
      </c>
      <c r="L11" s="180">
        <v>759</v>
      </c>
      <c r="M11" s="180">
        <v>401</v>
      </c>
      <c r="N11" s="180">
        <v>124</v>
      </c>
      <c r="O11" s="180">
        <v>3170</v>
      </c>
      <c r="P11" s="180">
        <v>1254</v>
      </c>
      <c r="Q11" s="180">
        <v>11</v>
      </c>
      <c r="R11" s="180">
        <v>549</v>
      </c>
      <c r="S11" s="180">
        <v>169</v>
      </c>
      <c r="T11" s="180">
        <v>620</v>
      </c>
      <c r="U11" s="180">
        <v>1272</v>
      </c>
      <c r="V11" s="180">
        <v>1</v>
      </c>
      <c r="W11" s="180">
        <v>0</v>
      </c>
      <c r="X11" s="180">
        <v>47</v>
      </c>
    </row>
    <row r="12" spans="1:24" x14ac:dyDescent="0.25">
      <c r="A12" s="2" t="s">
        <v>13</v>
      </c>
      <c r="B12" s="180">
        <v>2562</v>
      </c>
      <c r="C12" s="180">
        <v>27</v>
      </c>
      <c r="D12" s="180">
        <v>0</v>
      </c>
      <c r="E12" s="180">
        <v>450</v>
      </c>
      <c r="F12" s="180">
        <v>3</v>
      </c>
      <c r="G12" s="180">
        <v>6</v>
      </c>
      <c r="H12" s="180">
        <v>141</v>
      </c>
      <c r="I12" s="180">
        <v>585</v>
      </c>
      <c r="J12" s="180">
        <v>143</v>
      </c>
      <c r="K12" s="180">
        <v>253</v>
      </c>
      <c r="L12" s="180">
        <v>80</v>
      </c>
      <c r="M12" s="180">
        <v>10</v>
      </c>
      <c r="N12" s="180">
        <v>61</v>
      </c>
      <c r="O12" s="180">
        <v>348</v>
      </c>
      <c r="P12" s="180">
        <v>233</v>
      </c>
      <c r="Q12" s="180">
        <v>1</v>
      </c>
      <c r="R12" s="180">
        <v>45</v>
      </c>
      <c r="S12" s="180">
        <v>61</v>
      </c>
      <c r="T12" s="180">
        <v>49</v>
      </c>
      <c r="U12" s="180">
        <v>65</v>
      </c>
      <c r="V12" s="180">
        <v>0</v>
      </c>
      <c r="W12" s="180">
        <v>0</v>
      </c>
      <c r="X12" s="180">
        <v>1</v>
      </c>
    </row>
    <row r="13" spans="1:24" x14ac:dyDescent="0.25">
      <c r="A13" s="2" t="s">
        <v>14</v>
      </c>
      <c r="B13" s="180">
        <v>10365</v>
      </c>
      <c r="C13" s="180">
        <v>164</v>
      </c>
      <c r="D13" s="180">
        <v>7</v>
      </c>
      <c r="E13" s="180">
        <v>1629</v>
      </c>
      <c r="F13" s="180">
        <v>7</v>
      </c>
      <c r="G13" s="180">
        <v>54</v>
      </c>
      <c r="H13" s="180">
        <v>933</v>
      </c>
      <c r="I13" s="180">
        <v>2460</v>
      </c>
      <c r="J13" s="180">
        <v>673</v>
      </c>
      <c r="K13" s="180">
        <v>1008</v>
      </c>
      <c r="L13" s="180">
        <v>387</v>
      </c>
      <c r="M13" s="180">
        <v>51</v>
      </c>
      <c r="N13" s="180">
        <v>197</v>
      </c>
      <c r="O13" s="180">
        <v>1250</v>
      </c>
      <c r="P13" s="180">
        <v>689</v>
      </c>
      <c r="Q13" s="180">
        <v>8</v>
      </c>
      <c r="R13" s="180">
        <v>154</v>
      </c>
      <c r="S13" s="180">
        <v>248</v>
      </c>
      <c r="T13" s="180">
        <v>191</v>
      </c>
      <c r="U13" s="180">
        <v>251</v>
      </c>
      <c r="V13" s="180">
        <v>0</v>
      </c>
      <c r="W13" s="180">
        <v>1</v>
      </c>
      <c r="X13" s="180">
        <v>3</v>
      </c>
    </row>
    <row r="14" spans="1:24" x14ac:dyDescent="0.25">
      <c r="A14" s="2" t="s">
        <v>15</v>
      </c>
      <c r="B14" s="180">
        <v>4405</v>
      </c>
      <c r="C14" s="180">
        <v>121</v>
      </c>
      <c r="D14" s="180">
        <v>0</v>
      </c>
      <c r="E14" s="180">
        <v>442</v>
      </c>
      <c r="F14" s="180">
        <v>1</v>
      </c>
      <c r="G14" s="180">
        <v>4</v>
      </c>
      <c r="H14" s="180">
        <v>1251</v>
      </c>
      <c r="I14" s="180">
        <v>593</v>
      </c>
      <c r="J14" s="180">
        <v>204</v>
      </c>
      <c r="K14" s="180">
        <v>93</v>
      </c>
      <c r="L14" s="180">
        <v>136</v>
      </c>
      <c r="M14" s="180">
        <v>44</v>
      </c>
      <c r="N14" s="180">
        <v>29</v>
      </c>
      <c r="O14" s="180">
        <v>530</v>
      </c>
      <c r="P14" s="180">
        <v>236</v>
      </c>
      <c r="Q14" s="180">
        <v>1</v>
      </c>
      <c r="R14" s="180">
        <v>106</v>
      </c>
      <c r="S14" s="180">
        <v>13</v>
      </c>
      <c r="T14" s="180">
        <v>234</v>
      </c>
      <c r="U14" s="180">
        <v>357</v>
      </c>
      <c r="V14" s="180">
        <v>0</v>
      </c>
      <c r="W14" s="180">
        <v>0</v>
      </c>
      <c r="X14" s="180">
        <v>10</v>
      </c>
    </row>
    <row r="15" spans="1:24" x14ac:dyDescent="0.25">
      <c r="A15" s="2" t="s">
        <v>16</v>
      </c>
      <c r="B15" s="180">
        <v>522</v>
      </c>
      <c r="C15" s="180">
        <v>3</v>
      </c>
      <c r="D15" s="180">
        <v>0</v>
      </c>
      <c r="E15" s="180">
        <v>16</v>
      </c>
      <c r="F15" s="180">
        <v>1</v>
      </c>
      <c r="G15" s="180">
        <v>0</v>
      </c>
      <c r="H15" s="180">
        <v>16</v>
      </c>
      <c r="I15" s="180">
        <v>51</v>
      </c>
      <c r="J15" s="180">
        <v>13</v>
      </c>
      <c r="K15" s="180">
        <v>17</v>
      </c>
      <c r="L15" s="180">
        <v>20</v>
      </c>
      <c r="M15" s="180">
        <v>1</v>
      </c>
      <c r="N15" s="180">
        <v>14</v>
      </c>
      <c r="O15" s="180">
        <v>41</v>
      </c>
      <c r="P15" s="180">
        <v>37</v>
      </c>
      <c r="Q15" s="180">
        <v>0</v>
      </c>
      <c r="R15" s="180">
        <v>9</v>
      </c>
      <c r="S15" s="180">
        <v>3</v>
      </c>
      <c r="T15" s="180">
        <v>8</v>
      </c>
      <c r="U15" s="180">
        <v>4</v>
      </c>
      <c r="V15" s="180">
        <v>0</v>
      </c>
      <c r="W15" s="180">
        <v>0</v>
      </c>
      <c r="X15" s="180">
        <v>268</v>
      </c>
    </row>
    <row r="16" spans="1:24" x14ac:dyDescent="0.25">
      <c r="A16" s="22" t="s">
        <v>265</v>
      </c>
      <c r="B16" s="182">
        <v>40565</v>
      </c>
      <c r="C16" s="182">
        <v>863</v>
      </c>
      <c r="D16" s="182">
        <v>7</v>
      </c>
      <c r="E16" s="182">
        <v>5781</v>
      </c>
      <c r="F16" s="182">
        <v>18</v>
      </c>
      <c r="G16" s="182">
        <v>74</v>
      </c>
      <c r="H16" s="182">
        <v>6742</v>
      </c>
      <c r="I16" s="182">
        <v>7670</v>
      </c>
      <c r="J16" s="182">
        <v>2059</v>
      </c>
      <c r="K16" s="182">
        <v>2466</v>
      </c>
      <c r="L16" s="182">
        <v>1383</v>
      </c>
      <c r="M16" s="182">
        <v>507</v>
      </c>
      <c r="N16" s="182">
        <v>426</v>
      </c>
      <c r="O16" s="182">
        <v>5343</v>
      </c>
      <c r="P16" s="182">
        <v>2459</v>
      </c>
      <c r="Q16" s="182">
        <v>21</v>
      </c>
      <c r="R16" s="182">
        <v>866</v>
      </c>
      <c r="S16" s="182">
        <v>494</v>
      </c>
      <c r="T16" s="182">
        <v>1104</v>
      </c>
      <c r="U16" s="182">
        <v>1951</v>
      </c>
      <c r="V16" s="182">
        <v>1</v>
      </c>
      <c r="W16" s="182">
        <v>1</v>
      </c>
      <c r="X16" s="182">
        <v>329</v>
      </c>
    </row>
    <row r="17" spans="1:24" x14ac:dyDescent="0.25">
      <c r="A17" s="279" t="s">
        <v>266</v>
      </c>
      <c r="B17" s="280"/>
      <c r="C17" s="280"/>
      <c r="D17" s="280"/>
      <c r="E17" s="280"/>
      <c r="F17" s="280"/>
      <c r="G17" s="280"/>
      <c r="H17" s="280"/>
      <c r="I17" s="280"/>
      <c r="J17" s="280"/>
      <c r="K17" s="280"/>
      <c r="L17" s="280"/>
      <c r="M17" s="280"/>
      <c r="N17" s="280"/>
      <c r="O17" s="280"/>
      <c r="P17" s="280"/>
      <c r="Q17" s="280"/>
      <c r="R17" s="280"/>
      <c r="S17" s="280"/>
      <c r="T17" s="280"/>
      <c r="U17" s="280"/>
      <c r="V17" s="280"/>
      <c r="W17" s="280"/>
      <c r="X17" s="280"/>
    </row>
    <row r="18" spans="1:24" x14ac:dyDescent="0.25">
      <c r="A18" s="2" t="s">
        <v>11</v>
      </c>
      <c r="B18" s="180">
        <v>128</v>
      </c>
      <c r="C18" s="180">
        <v>0</v>
      </c>
      <c r="D18" s="180">
        <v>0</v>
      </c>
      <c r="E18" s="180">
        <v>15</v>
      </c>
      <c r="F18" s="180">
        <v>0</v>
      </c>
      <c r="G18" s="180">
        <v>0</v>
      </c>
      <c r="H18" s="180">
        <v>3</v>
      </c>
      <c r="I18" s="180">
        <v>23</v>
      </c>
      <c r="J18" s="180">
        <v>7</v>
      </c>
      <c r="K18" s="180">
        <v>14</v>
      </c>
      <c r="L18" s="180">
        <v>1</v>
      </c>
      <c r="M18" s="180">
        <v>0</v>
      </c>
      <c r="N18" s="180">
        <v>2</v>
      </c>
      <c r="O18" s="180">
        <v>10</v>
      </c>
      <c r="P18" s="180">
        <v>31</v>
      </c>
      <c r="Q18" s="180">
        <v>0</v>
      </c>
      <c r="R18" s="180">
        <v>15</v>
      </c>
      <c r="S18" s="180">
        <v>0</v>
      </c>
      <c r="T18" s="180">
        <v>2</v>
      </c>
      <c r="U18" s="180">
        <v>5</v>
      </c>
      <c r="V18" s="180">
        <v>0</v>
      </c>
      <c r="W18" s="180">
        <v>0</v>
      </c>
      <c r="X18" s="180">
        <v>0</v>
      </c>
    </row>
    <row r="19" spans="1:24" x14ac:dyDescent="0.25">
      <c r="A19" s="2" t="s">
        <v>12</v>
      </c>
      <c r="B19" s="180">
        <v>22618</v>
      </c>
      <c r="C19" s="180">
        <v>548</v>
      </c>
      <c r="D19" s="180">
        <v>0</v>
      </c>
      <c r="E19" s="180">
        <v>3230</v>
      </c>
      <c r="F19" s="180">
        <v>6</v>
      </c>
      <c r="G19" s="180">
        <v>10</v>
      </c>
      <c r="H19" s="180">
        <v>4393</v>
      </c>
      <c r="I19" s="180">
        <v>3962</v>
      </c>
      <c r="J19" s="180">
        <v>1020</v>
      </c>
      <c r="K19" s="180">
        <v>1089</v>
      </c>
      <c r="L19" s="180">
        <v>756</v>
      </c>
      <c r="M19" s="180">
        <v>400</v>
      </c>
      <c r="N19" s="180">
        <v>123</v>
      </c>
      <c r="O19" s="180">
        <v>3166</v>
      </c>
      <c r="P19" s="180">
        <v>1252</v>
      </c>
      <c r="Q19" s="180">
        <v>11</v>
      </c>
      <c r="R19" s="180">
        <v>548</v>
      </c>
      <c r="S19" s="180">
        <v>169</v>
      </c>
      <c r="T19" s="180">
        <v>619</v>
      </c>
      <c r="U19" s="180">
        <v>1268</v>
      </c>
      <c r="V19" s="180">
        <v>1</v>
      </c>
      <c r="W19" s="180">
        <v>0</v>
      </c>
      <c r="X19" s="180">
        <v>47</v>
      </c>
    </row>
    <row r="20" spans="1:24" x14ac:dyDescent="0.25">
      <c r="A20" s="2" t="s">
        <v>13</v>
      </c>
      <c r="B20" s="180">
        <v>52830</v>
      </c>
      <c r="C20" s="180">
        <v>54</v>
      </c>
      <c r="D20" s="180">
        <v>0</v>
      </c>
      <c r="E20" s="180">
        <v>37548</v>
      </c>
      <c r="F20" s="180">
        <v>75</v>
      </c>
      <c r="G20" s="180">
        <v>21</v>
      </c>
      <c r="H20" s="180">
        <v>472</v>
      </c>
      <c r="I20" s="180">
        <v>2863</v>
      </c>
      <c r="J20" s="180">
        <v>5273</v>
      </c>
      <c r="K20" s="180">
        <v>1440</v>
      </c>
      <c r="L20" s="180">
        <v>434</v>
      </c>
      <c r="M20" s="180">
        <v>43</v>
      </c>
      <c r="N20" s="180">
        <v>196</v>
      </c>
      <c r="O20" s="180">
        <v>1333</v>
      </c>
      <c r="P20" s="180">
        <v>2241</v>
      </c>
      <c r="Q20" s="180">
        <v>6</v>
      </c>
      <c r="R20" s="180">
        <v>147</v>
      </c>
      <c r="S20" s="180">
        <v>341</v>
      </c>
      <c r="T20" s="180">
        <v>120</v>
      </c>
      <c r="U20" s="180">
        <v>222</v>
      </c>
      <c r="V20" s="180">
        <v>0</v>
      </c>
      <c r="W20" s="180">
        <v>0</v>
      </c>
      <c r="X20" s="180">
        <v>1</v>
      </c>
    </row>
    <row r="21" spans="1:24" x14ac:dyDescent="0.25">
      <c r="A21" s="2" t="s">
        <v>14</v>
      </c>
      <c r="B21" s="180">
        <v>120744</v>
      </c>
      <c r="C21" s="180">
        <v>1258</v>
      </c>
      <c r="D21" s="180">
        <v>86</v>
      </c>
      <c r="E21" s="180">
        <v>57763</v>
      </c>
      <c r="F21" s="180">
        <v>252</v>
      </c>
      <c r="G21" s="180">
        <v>572</v>
      </c>
      <c r="H21" s="180">
        <v>7703</v>
      </c>
      <c r="I21" s="180">
        <v>17778</v>
      </c>
      <c r="J21" s="180">
        <v>7427</v>
      </c>
      <c r="K21" s="180">
        <v>6315</v>
      </c>
      <c r="L21" s="180">
        <v>5076</v>
      </c>
      <c r="M21" s="180">
        <v>218</v>
      </c>
      <c r="N21" s="180">
        <v>1167</v>
      </c>
      <c r="O21" s="180">
        <v>6449</v>
      </c>
      <c r="P21" s="180">
        <v>5603</v>
      </c>
      <c r="Q21" s="180">
        <v>24</v>
      </c>
      <c r="R21" s="180">
        <v>555</v>
      </c>
      <c r="S21" s="180">
        <v>804</v>
      </c>
      <c r="T21" s="180">
        <v>802</v>
      </c>
      <c r="U21" s="180">
        <v>883</v>
      </c>
      <c r="V21" s="180">
        <v>0</v>
      </c>
      <c r="W21" s="180">
        <v>1</v>
      </c>
      <c r="X21" s="180">
        <v>8</v>
      </c>
    </row>
    <row r="22" spans="1:24" x14ac:dyDescent="0.25">
      <c r="A22" s="2" t="s">
        <v>15</v>
      </c>
      <c r="B22" s="180">
        <v>4394</v>
      </c>
      <c r="C22" s="180">
        <v>120</v>
      </c>
      <c r="D22" s="180">
        <v>0</v>
      </c>
      <c r="E22" s="180">
        <v>442</v>
      </c>
      <c r="F22" s="180">
        <v>1</v>
      </c>
      <c r="G22" s="180">
        <v>4</v>
      </c>
      <c r="H22" s="180">
        <v>1249</v>
      </c>
      <c r="I22" s="180">
        <v>591</v>
      </c>
      <c r="J22" s="180">
        <v>204</v>
      </c>
      <c r="K22" s="180">
        <v>93</v>
      </c>
      <c r="L22" s="180">
        <v>136</v>
      </c>
      <c r="M22" s="180">
        <v>44</v>
      </c>
      <c r="N22" s="180">
        <v>29</v>
      </c>
      <c r="O22" s="180">
        <v>527</v>
      </c>
      <c r="P22" s="180">
        <v>234</v>
      </c>
      <c r="Q22" s="180">
        <v>1</v>
      </c>
      <c r="R22" s="180">
        <v>106</v>
      </c>
      <c r="S22" s="180">
        <v>13</v>
      </c>
      <c r="T22" s="180">
        <v>234</v>
      </c>
      <c r="U22" s="180">
        <v>357</v>
      </c>
      <c r="V22" s="180">
        <v>0</v>
      </c>
      <c r="W22" s="180">
        <v>0</v>
      </c>
      <c r="X22" s="180">
        <v>9</v>
      </c>
    </row>
    <row r="23" spans="1:24" x14ac:dyDescent="0.25">
      <c r="A23" s="2" t="s">
        <v>16</v>
      </c>
      <c r="B23" s="180">
        <v>522</v>
      </c>
      <c r="C23" s="180">
        <v>3</v>
      </c>
      <c r="D23" s="180">
        <v>0</v>
      </c>
      <c r="E23" s="180">
        <v>16</v>
      </c>
      <c r="F23" s="180">
        <v>1</v>
      </c>
      <c r="G23" s="180">
        <v>0</v>
      </c>
      <c r="H23" s="180">
        <v>16</v>
      </c>
      <c r="I23" s="180">
        <v>51</v>
      </c>
      <c r="J23" s="180">
        <v>13</v>
      </c>
      <c r="K23" s="180">
        <v>17</v>
      </c>
      <c r="L23" s="180">
        <v>20</v>
      </c>
      <c r="M23" s="180">
        <v>1</v>
      </c>
      <c r="N23" s="180">
        <v>14</v>
      </c>
      <c r="O23" s="180">
        <v>41</v>
      </c>
      <c r="P23" s="180">
        <v>37</v>
      </c>
      <c r="Q23" s="180">
        <v>0</v>
      </c>
      <c r="R23" s="180">
        <v>9</v>
      </c>
      <c r="S23" s="180">
        <v>3</v>
      </c>
      <c r="T23" s="180">
        <v>8</v>
      </c>
      <c r="U23" s="180">
        <v>4</v>
      </c>
      <c r="V23" s="180">
        <v>0</v>
      </c>
      <c r="W23" s="180">
        <v>0</v>
      </c>
      <c r="X23" s="180">
        <v>268</v>
      </c>
    </row>
    <row r="24" spans="1:24" x14ac:dyDescent="0.25">
      <c r="A24" s="22" t="s">
        <v>265</v>
      </c>
      <c r="B24" s="182">
        <v>201236</v>
      </c>
      <c r="C24" s="182">
        <v>1983</v>
      </c>
      <c r="D24" s="182">
        <v>86</v>
      </c>
      <c r="E24" s="182">
        <v>99014</v>
      </c>
      <c r="F24" s="182">
        <v>335</v>
      </c>
      <c r="G24" s="182">
        <v>607</v>
      </c>
      <c r="H24" s="182">
        <v>13836</v>
      </c>
      <c r="I24" s="182">
        <v>25268</v>
      </c>
      <c r="J24" s="182">
        <v>13944</v>
      </c>
      <c r="K24" s="182">
        <v>8968</v>
      </c>
      <c r="L24" s="182">
        <v>6423</v>
      </c>
      <c r="M24" s="182">
        <v>706</v>
      </c>
      <c r="N24" s="182">
        <v>1531</v>
      </c>
      <c r="O24" s="182">
        <v>11526</v>
      </c>
      <c r="P24" s="182">
        <v>9398</v>
      </c>
      <c r="Q24" s="182">
        <v>42</v>
      </c>
      <c r="R24" s="182">
        <v>1380</v>
      </c>
      <c r="S24" s="182">
        <v>1330</v>
      </c>
      <c r="T24" s="182">
        <v>1785</v>
      </c>
      <c r="U24" s="182">
        <v>2739</v>
      </c>
      <c r="V24" s="182">
        <v>1</v>
      </c>
      <c r="W24" s="182">
        <v>1</v>
      </c>
      <c r="X24" s="182">
        <v>333</v>
      </c>
    </row>
    <row r="25" spans="1:24" x14ac:dyDescent="0.25">
      <c r="A25" s="279" t="s">
        <v>267</v>
      </c>
      <c r="B25" s="280"/>
      <c r="C25" s="280"/>
      <c r="D25" s="280"/>
      <c r="E25" s="280"/>
      <c r="F25" s="280"/>
      <c r="G25" s="280"/>
      <c r="H25" s="280"/>
      <c r="I25" s="280"/>
      <c r="J25" s="280"/>
      <c r="K25" s="280"/>
      <c r="L25" s="280"/>
      <c r="M25" s="280"/>
      <c r="N25" s="280"/>
      <c r="O25" s="280"/>
      <c r="P25" s="280"/>
      <c r="Q25" s="280"/>
      <c r="R25" s="280"/>
      <c r="S25" s="280"/>
      <c r="T25" s="280"/>
      <c r="U25" s="280"/>
      <c r="V25" s="280"/>
      <c r="W25" s="280"/>
      <c r="X25" s="280"/>
    </row>
    <row r="26" spans="1:24" x14ac:dyDescent="0.25">
      <c r="A26" s="2" t="s">
        <v>11</v>
      </c>
      <c r="B26" s="181">
        <v>61734.02</v>
      </c>
      <c r="C26" s="181">
        <v>0</v>
      </c>
      <c r="D26" s="181">
        <v>0</v>
      </c>
      <c r="E26" s="181">
        <v>7524.67</v>
      </c>
      <c r="F26" s="181">
        <v>0</v>
      </c>
      <c r="G26" s="181">
        <v>0</v>
      </c>
      <c r="H26" s="181">
        <v>1771.7</v>
      </c>
      <c r="I26" s="181">
        <v>6778.26</v>
      </c>
      <c r="J26" s="181">
        <v>4031.41</v>
      </c>
      <c r="K26" s="181">
        <v>5403.42</v>
      </c>
      <c r="L26" s="181">
        <v>286.27</v>
      </c>
      <c r="M26" s="181">
        <v>0</v>
      </c>
      <c r="N26" s="181">
        <v>1229.4000000000001</v>
      </c>
      <c r="O26" s="181">
        <v>7645.04</v>
      </c>
      <c r="P26" s="181">
        <v>17772.96</v>
      </c>
      <c r="Q26" s="181">
        <v>0</v>
      </c>
      <c r="R26" s="181">
        <v>5698.81</v>
      </c>
      <c r="S26" s="181">
        <v>0</v>
      </c>
      <c r="T26" s="181">
        <v>1564</v>
      </c>
      <c r="U26" s="181">
        <v>2028.08</v>
      </c>
      <c r="V26" s="181">
        <v>0</v>
      </c>
      <c r="W26" s="181">
        <v>0</v>
      </c>
      <c r="X26" s="181">
        <v>0</v>
      </c>
    </row>
    <row r="27" spans="1:24" x14ac:dyDescent="0.25">
      <c r="A27" s="2" t="s">
        <v>12</v>
      </c>
      <c r="B27" s="181">
        <v>9893020</v>
      </c>
      <c r="C27" s="181">
        <v>255360</v>
      </c>
      <c r="D27" s="181">
        <v>0</v>
      </c>
      <c r="E27" s="181">
        <v>1406460</v>
      </c>
      <c r="F27" s="181">
        <v>2760</v>
      </c>
      <c r="G27" s="181">
        <v>4200</v>
      </c>
      <c r="H27" s="181">
        <v>2133060</v>
      </c>
      <c r="I27" s="181">
        <v>1582650</v>
      </c>
      <c r="J27" s="181">
        <v>438360</v>
      </c>
      <c r="K27" s="181">
        <v>390480</v>
      </c>
      <c r="L27" s="181">
        <v>335520</v>
      </c>
      <c r="M27" s="181">
        <v>166020</v>
      </c>
      <c r="N27" s="181">
        <v>57060</v>
      </c>
      <c r="O27" s="181">
        <v>1388800</v>
      </c>
      <c r="P27" s="181">
        <v>590970</v>
      </c>
      <c r="Q27" s="181">
        <v>4620</v>
      </c>
      <c r="R27" s="181">
        <v>247380</v>
      </c>
      <c r="S27" s="181">
        <v>59820</v>
      </c>
      <c r="T27" s="181">
        <v>293340</v>
      </c>
      <c r="U27" s="181">
        <v>514560</v>
      </c>
      <c r="V27" s="181">
        <v>300</v>
      </c>
      <c r="W27" s="181">
        <v>0</v>
      </c>
      <c r="X27" s="181">
        <v>21300</v>
      </c>
    </row>
    <row r="28" spans="1:24" x14ac:dyDescent="0.25">
      <c r="A28" s="2" t="s">
        <v>13</v>
      </c>
      <c r="B28" s="181">
        <v>14497878.810000001</v>
      </c>
      <c r="C28" s="181">
        <v>22315.25</v>
      </c>
      <c r="D28" s="181">
        <v>0</v>
      </c>
      <c r="E28" s="181">
        <v>9464427.7799999993</v>
      </c>
      <c r="F28" s="181">
        <v>24866.42</v>
      </c>
      <c r="G28" s="181">
        <v>7855.23</v>
      </c>
      <c r="H28" s="181">
        <v>196016.51</v>
      </c>
      <c r="I28" s="181">
        <v>1127071.8799999999</v>
      </c>
      <c r="J28" s="181">
        <v>1049527.3500000001</v>
      </c>
      <c r="K28" s="181">
        <v>583868.79</v>
      </c>
      <c r="L28" s="181">
        <v>257882.36</v>
      </c>
      <c r="M28" s="181">
        <v>12910.19</v>
      </c>
      <c r="N28" s="181">
        <v>81144.09</v>
      </c>
      <c r="O28" s="181">
        <v>599893.54</v>
      </c>
      <c r="P28" s="181">
        <v>771686.19</v>
      </c>
      <c r="Q28" s="181">
        <v>2012.82</v>
      </c>
      <c r="R28" s="181">
        <v>59874.33</v>
      </c>
      <c r="S28" s="181">
        <v>101693.19</v>
      </c>
      <c r="T28" s="181">
        <v>50551.01</v>
      </c>
      <c r="U28" s="181">
        <v>83401.88</v>
      </c>
      <c r="V28" s="181">
        <v>0</v>
      </c>
      <c r="W28" s="181">
        <v>0</v>
      </c>
      <c r="X28" s="181">
        <v>880</v>
      </c>
    </row>
    <row r="29" spans="1:24" x14ac:dyDescent="0.25">
      <c r="A29" s="2" t="s">
        <v>14</v>
      </c>
      <c r="B29" s="181">
        <v>31426512.050000001</v>
      </c>
      <c r="C29" s="181">
        <v>347021.96</v>
      </c>
      <c r="D29" s="181">
        <v>23273.599999999999</v>
      </c>
      <c r="E29" s="181">
        <v>14474794.66</v>
      </c>
      <c r="F29" s="181">
        <v>48886.49</v>
      </c>
      <c r="G29" s="181">
        <v>135315.62</v>
      </c>
      <c r="H29" s="181">
        <v>2524972.5299999998</v>
      </c>
      <c r="I29" s="181">
        <v>4244314.6500000004</v>
      </c>
      <c r="J29" s="181">
        <v>2072839.34</v>
      </c>
      <c r="K29" s="181">
        <v>1509844.78</v>
      </c>
      <c r="L29" s="181">
        <v>1295038.3400000001</v>
      </c>
      <c r="M29" s="181">
        <v>59528.04</v>
      </c>
      <c r="N29" s="181">
        <v>298068.11</v>
      </c>
      <c r="O29" s="181">
        <v>1979987.34</v>
      </c>
      <c r="P29" s="181">
        <v>1595708.33</v>
      </c>
      <c r="Q29" s="181">
        <v>8945.6</v>
      </c>
      <c r="R29" s="181">
        <v>172764.01</v>
      </c>
      <c r="S29" s="181">
        <v>182043.97</v>
      </c>
      <c r="T29" s="181">
        <v>212603.62</v>
      </c>
      <c r="U29" s="181">
        <v>237794.56</v>
      </c>
      <c r="V29" s="181">
        <v>0</v>
      </c>
      <c r="W29" s="181">
        <v>240</v>
      </c>
      <c r="X29" s="181">
        <v>2526.5</v>
      </c>
    </row>
    <row r="30" spans="1:24" x14ac:dyDescent="0.25">
      <c r="A30" s="2" t="s">
        <v>15</v>
      </c>
      <c r="B30" s="181">
        <v>927675</v>
      </c>
      <c r="C30" s="181">
        <v>26355</v>
      </c>
      <c r="D30" s="181">
        <v>0</v>
      </c>
      <c r="E30" s="181">
        <v>92820</v>
      </c>
      <c r="F30" s="181">
        <v>210</v>
      </c>
      <c r="G30" s="181">
        <v>840</v>
      </c>
      <c r="H30" s="181">
        <v>262920</v>
      </c>
      <c r="I30" s="181">
        <v>124530</v>
      </c>
      <c r="J30" s="181">
        <v>42840</v>
      </c>
      <c r="K30" s="181">
        <v>19530</v>
      </c>
      <c r="L30" s="181">
        <v>28560</v>
      </c>
      <c r="M30" s="181">
        <v>9240</v>
      </c>
      <c r="N30" s="181">
        <v>6090</v>
      </c>
      <c r="O30" s="181">
        <v>112140</v>
      </c>
      <c r="P30" s="181">
        <v>49560</v>
      </c>
      <c r="Q30" s="181">
        <v>210</v>
      </c>
      <c r="R30" s="181">
        <v>22260</v>
      </c>
      <c r="S30" s="181">
        <v>2730</v>
      </c>
      <c r="T30" s="181">
        <v>48930</v>
      </c>
      <c r="U30" s="181">
        <v>74970</v>
      </c>
      <c r="V30" s="181">
        <v>0</v>
      </c>
      <c r="W30" s="181">
        <v>0</v>
      </c>
      <c r="X30" s="181">
        <v>2940</v>
      </c>
    </row>
    <row r="31" spans="1:24" x14ac:dyDescent="0.25">
      <c r="A31" s="2" t="s">
        <v>16</v>
      </c>
      <c r="B31" s="181">
        <v>109620</v>
      </c>
      <c r="C31" s="181">
        <v>630</v>
      </c>
      <c r="D31" s="181">
        <v>0</v>
      </c>
      <c r="E31" s="181">
        <v>3360</v>
      </c>
      <c r="F31" s="181">
        <v>210</v>
      </c>
      <c r="G31" s="181">
        <v>0</v>
      </c>
      <c r="H31" s="181">
        <v>3360</v>
      </c>
      <c r="I31" s="181">
        <v>10710</v>
      </c>
      <c r="J31" s="181">
        <v>2730</v>
      </c>
      <c r="K31" s="181">
        <v>3570</v>
      </c>
      <c r="L31" s="181">
        <v>4200</v>
      </c>
      <c r="M31" s="181">
        <v>210</v>
      </c>
      <c r="N31" s="181">
        <v>2940</v>
      </c>
      <c r="O31" s="181">
        <v>8610</v>
      </c>
      <c r="P31" s="181">
        <v>7770</v>
      </c>
      <c r="Q31" s="181">
        <v>0</v>
      </c>
      <c r="R31" s="181">
        <v>1890</v>
      </c>
      <c r="S31" s="181">
        <v>630</v>
      </c>
      <c r="T31" s="181">
        <v>1680</v>
      </c>
      <c r="U31" s="181">
        <v>840</v>
      </c>
      <c r="V31" s="181">
        <v>0</v>
      </c>
      <c r="W31" s="181">
        <v>0</v>
      </c>
      <c r="X31" s="181">
        <v>56280</v>
      </c>
    </row>
    <row r="32" spans="1:24" x14ac:dyDescent="0.25">
      <c r="A32" s="22" t="s">
        <v>265</v>
      </c>
      <c r="B32" s="183">
        <v>56916439.880000003</v>
      </c>
      <c r="C32" s="183">
        <v>651682.21</v>
      </c>
      <c r="D32" s="183">
        <v>23273.599999999999</v>
      </c>
      <c r="E32" s="183">
        <v>25449387.109999999</v>
      </c>
      <c r="F32" s="183">
        <v>76932.91</v>
      </c>
      <c r="G32" s="183">
        <v>148210.85</v>
      </c>
      <c r="H32" s="183">
        <v>5122100.74</v>
      </c>
      <c r="I32" s="183">
        <v>7096054.79</v>
      </c>
      <c r="J32" s="183">
        <v>3610328.1</v>
      </c>
      <c r="K32" s="183">
        <v>2512696.9900000002</v>
      </c>
      <c r="L32" s="183">
        <v>1921486.97</v>
      </c>
      <c r="M32" s="183">
        <v>247908.23</v>
      </c>
      <c r="N32" s="183">
        <v>446531.6</v>
      </c>
      <c r="O32" s="183">
        <v>4097075.92</v>
      </c>
      <c r="P32" s="183">
        <v>3033467.48</v>
      </c>
      <c r="Q32" s="183">
        <v>15788.42</v>
      </c>
      <c r="R32" s="183">
        <v>509867.15</v>
      </c>
      <c r="S32" s="183">
        <v>346917.16</v>
      </c>
      <c r="T32" s="183">
        <v>608668.63</v>
      </c>
      <c r="U32" s="183">
        <v>913594.52</v>
      </c>
      <c r="V32" s="183">
        <v>300</v>
      </c>
      <c r="W32" s="183">
        <v>240</v>
      </c>
      <c r="X32" s="183">
        <v>83926.5</v>
      </c>
    </row>
    <row r="34" spans="1:3" x14ac:dyDescent="0.25">
      <c r="A34" s="261" t="str">
        <f>HYPERLINK("#'Vysvetlivky'!A15", "Vysvetlivky k sekciám SK-NACE")</f>
        <v>Vysvetlivky k sekciám SK-NACE</v>
      </c>
      <c r="B34" s="262"/>
      <c r="C34" s="262"/>
    </row>
    <row r="35" spans="1:3" x14ac:dyDescent="0.25">
      <c r="A35" s="261" t="str">
        <f>HYPERLINK("#'Obsah'!A1", "Späť na obsah dátovej prílohy")</f>
        <v>Späť na obsah dátovej prílohy</v>
      </c>
      <c r="B35" s="262"/>
      <c r="C35" s="262"/>
    </row>
  </sheetData>
  <mergeCells count="11">
    <mergeCell ref="A2:X2"/>
    <mergeCell ref="A3:X3"/>
    <mergeCell ref="A5:X5"/>
    <mergeCell ref="A7:A8"/>
    <mergeCell ref="B7:B8"/>
    <mergeCell ref="C7:X7"/>
    <mergeCell ref="A9:X9"/>
    <mergeCell ref="A17:X17"/>
    <mergeCell ref="A25:X25"/>
    <mergeCell ref="A34:C34"/>
    <mergeCell ref="A35:C35"/>
  </mergeCells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"/>
  <sheetViews>
    <sheetView showGridLines="0" workbookViewId="0"/>
  </sheetViews>
  <sheetFormatPr defaultColWidth="11.19921875" defaultRowHeight="13.5" x14ac:dyDescent="0.25"/>
  <cols>
    <col min="1" max="13" width="8.796875" customWidth="1"/>
  </cols>
  <sheetData>
    <row r="2" spans="1:13" ht="15.75" x14ac:dyDescent="0.25">
      <c r="A2" s="259" t="s">
        <v>66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</row>
    <row r="4" spans="1:13" x14ac:dyDescent="0.25">
      <c r="A4" s="271" t="s">
        <v>360</v>
      </c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</row>
    <row r="6" spans="1:13" x14ac:dyDescent="0.25">
      <c r="A6" s="19" t="s">
        <v>67</v>
      </c>
      <c r="B6" s="19" t="s">
        <v>68</v>
      </c>
      <c r="C6" s="19" t="s">
        <v>69</v>
      </c>
      <c r="D6" s="19" t="s">
        <v>70</v>
      </c>
      <c r="E6" s="19" t="s">
        <v>71</v>
      </c>
      <c r="F6" s="19" t="s">
        <v>72</v>
      </c>
      <c r="G6" s="19" t="s">
        <v>73</v>
      </c>
      <c r="H6" s="19" t="s">
        <v>74</v>
      </c>
      <c r="I6" s="19" t="s">
        <v>75</v>
      </c>
      <c r="J6" s="19" t="s">
        <v>76</v>
      </c>
      <c r="K6" s="19" t="s">
        <v>77</v>
      </c>
      <c r="L6" s="19" t="s">
        <v>78</v>
      </c>
      <c r="M6" s="19" t="s">
        <v>79</v>
      </c>
    </row>
    <row r="7" spans="1:13" x14ac:dyDescent="0.25">
      <c r="A7" s="20">
        <v>2019</v>
      </c>
      <c r="B7" s="21">
        <v>12</v>
      </c>
      <c r="C7" s="21">
        <v>5</v>
      </c>
      <c r="D7" s="21">
        <v>10</v>
      </c>
      <c r="E7" s="21">
        <v>7</v>
      </c>
      <c r="F7" s="21">
        <v>13</v>
      </c>
      <c r="G7" s="21">
        <v>9</v>
      </c>
      <c r="H7" s="21">
        <v>9</v>
      </c>
      <c r="I7" s="21">
        <v>9</v>
      </c>
      <c r="J7" s="21">
        <v>13</v>
      </c>
      <c r="K7" s="21">
        <v>10</v>
      </c>
      <c r="L7" s="21">
        <v>11</v>
      </c>
      <c r="M7" s="21">
        <v>2</v>
      </c>
    </row>
    <row r="8" spans="1:13" x14ac:dyDescent="0.25">
      <c r="A8" s="20">
        <v>2020</v>
      </c>
      <c r="B8" s="21">
        <v>6</v>
      </c>
      <c r="C8" s="21">
        <v>43</v>
      </c>
      <c r="D8" s="21">
        <v>39413</v>
      </c>
      <c r="E8" s="21">
        <v>6451</v>
      </c>
      <c r="F8" s="21">
        <v>4314</v>
      </c>
      <c r="G8" s="21">
        <v>1818</v>
      </c>
      <c r="H8" s="21">
        <v>2479</v>
      </c>
      <c r="I8" s="21">
        <v>4243</v>
      </c>
      <c r="J8" s="21">
        <v>10420</v>
      </c>
      <c r="K8" s="21">
        <v>63028</v>
      </c>
      <c r="L8" s="21">
        <v>67450</v>
      </c>
      <c r="M8" s="21">
        <v>92100</v>
      </c>
    </row>
    <row r="9" spans="1:13" x14ac:dyDescent="0.25">
      <c r="A9" s="20">
        <v>2021</v>
      </c>
      <c r="B9" s="21">
        <v>93711</v>
      </c>
      <c r="C9" s="21">
        <v>97060</v>
      </c>
      <c r="D9" s="21">
        <v>71448</v>
      </c>
      <c r="E9" s="21">
        <v>27676</v>
      </c>
      <c r="F9" s="21">
        <v>10186</v>
      </c>
      <c r="G9" s="21">
        <v>2479</v>
      </c>
      <c r="H9" s="21">
        <v>3390</v>
      </c>
      <c r="I9" s="21">
        <v>5237</v>
      </c>
      <c r="J9" s="21">
        <v>12726</v>
      </c>
      <c r="K9" s="21">
        <v>38469</v>
      </c>
      <c r="L9" s="21">
        <v>115187</v>
      </c>
      <c r="M9" s="21">
        <v>46431</v>
      </c>
    </row>
    <row r="10" spans="1:13" x14ac:dyDescent="0.25">
      <c r="A10" s="22">
        <v>2022</v>
      </c>
      <c r="B10" s="23">
        <v>64609</v>
      </c>
      <c r="C10" s="23">
        <v>136565</v>
      </c>
      <c r="D10" s="23">
        <v>77830</v>
      </c>
      <c r="E10" s="23"/>
      <c r="F10" s="23"/>
      <c r="G10" s="23"/>
      <c r="H10" s="23"/>
      <c r="I10" s="23"/>
      <c r="J10" s="23"/>
      <c r="K10" s="23"/>
      <c r="L10" s="23"/>
      <c r="M10" s="23"/>
    </row>
    <row r="12" spans="1:13" x14ac:dyDescent="0.25">
      <c r="A12" s="261" t="str">
        <f>HYPERLINK("#'Obsah'!A1", "Späť na obsah dátovej prílohy")</f>
        <v>Späť na obsah dátovej prílohy</v>
      </c>
      <c r="B12" s="262"/>
    </row>
  </sheetData>
  <mergeCells count="3">
    <mergeCell ref="A2:M2"/>
    <mergeCell ref="A4:M4"/>
    <mergeCell ref="A12:B12"/>
  </mergeCells>
  <pageMargins left="0.7" right="0.7" top="0.75" bottom="0.75" header="0.3" footer="0.3"/>
  <pageSetup paperSize="9" orientation="portrait" horizontalDpi="300" verticalDpi="30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199218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59" t="s">
        <v>273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</row>
    <row r="3" spans="1:24" x14ac:dyDescent="0.25">
      <c r="A3" s="281" t="s">
        <v>291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</row>
    <row r="5" spans="1:24" x14ac:dyDescent="0.25">
      <c r="A5" s="260" t="s">
        <v>2</v>
      </c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</row>
    <row r="7" spans="1:24" x14ac:dyDescent="0.25">
      <c r="A7" s="273" t="s">
        <v>4</v>
      </c>
      <c r="B7" s="273" t="s">
        <v>257</v>
      </c>
      <c r="C7" s="267" t="s">
        <v>292</v>
      </c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</row>
    <row r="8" spans="1:24" x14ac:dyDescent="0.25">
      <c r="A8" s="273"/>
      <c r="B8" s="273"/>
      <c r="C8" s="1" t="s">
        <v>293</v>
      </c>
      <c r="D8" s="1" t="s">
        <v>294</v>
      </c>
      <c r="E8" s="1" t="s">
        <v>295</v>
      </c>
      <c r="F8" s="1" t="s">
        <v>296</v>
      </c>
      <c r="G8" s="1" t="s">
        <v>297</v>
      </c>
      <c r="H8" s="1" t="s">
        <v>298</v>
      </c>
      <c r="I8" s="1" t="s">
        <v>299</v>
      </c>
      <c r="J8" s="1" t="s">
        <v>300</v>
      </c>
      <c r="K8" s="1" t="s">
        <v>301</v>
      </c>
      <c r="L8" s="1" t="s">
        <v>302</v>
      </c>
      <c r="M8" s="1" t="s">
        <v>303</v>
      </c>
      <c r="N8" s="1" t="s">
        <v>304</v>
      </c>
      <c r="O8" s="1" t="s">
        <v>305</v>
      </c>
      <c r="P8" s="1" t="s">
        <v>306</v>
      </c>
      <c r="Q8" s="1" t="s">
        <v>307</v>
      </c>
      <c r="R8" s="1" t="s">
        <v>308</v>
      </c>
      <c r="S8" s="1" t="s">
        <v>309</v>
      </c>
      <c r="T8" s="1" t="s">
        <v>310</v>
      </c>
      <c r="U8" s="1" t="s">
        <v>311</v>
      </c>
      <c r="V8" s="1" t="s">
        <v>312</v>
      </c>
      <c r="W8" s="1" t="s">
        <v>313</v>
      </c>
      <c r="X8" s="1" t="s">
        <v>314</v>
      </c>
    </row>
    <row r="9" spans="1:24" x14ac:dyDescent="0.25">
      <c r="A9" s="279" t="s">
        <v>264</v>
      </c>
      <c r="B9" s="280"/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0"/>
      <c r="X9" s="280"/>
    </row>
    <row r="10" spans="1:24" x14ac:dyDescent="0.25">
      <c r="A10" s="2" t="s">
        <v>11</v>
      </c>
      <c r="B10" s="184">
        <v>72</v>
      </c>
      <c r="C10" s="184">
        <v>0</v>
      </c>
      <c r="D10" s="184">
        <v>0</v>
      </c>
      <c r="E10" s="184">
        <v>7</v>
      </c>
      <c r="F10" s="184">
        <v>0</v>
      </c>
      <c r="G10" s="184">
        <v>0</v>
      </c>
      <c r="H10" s="184">
        <v>1</v>
      </c>
      <c r="I10" s="184">
        <v>14</v>
      </c>
      <c r="J10" s="184">
        <v>3</v>
      </c>
      <c r="K10" s="184">
        <v>18</v>
      </c>
      <c r="L10" s="184">
        <v>1</v>
      </c>
      <c r="M10" s="184">
        <v>0</v>
      </c>
      <c r="N10" s="184">
        <v>0</v>
      </c>
      <c r="O10" s="184">
        <v>6</v>
      </c>
      <c r="P10" s="184">
        <v>8</v>
      </c>
      <c r="Q10" s="184">
        <v>0</v>
      </c>
      <c r="R10" s="184">
        <v>1</v>
      </c>
      <c r="S10" s="184">
        <v>2</v>
      </c>
      <c r="T10" s="184">
        <v>6</v>
      </c>
      <c r="U10" s="184">
        <v>5</v>
      </c>
      <c r="V10" s="184">
        <v>0</v>
      </c>
      <c r="W10" s="184">
        <v>0</v>
      </c>
      <c r="X10" s="184">
        <v>0</v>
      </c>
    </row>
    <row r="11" spans="1:24" x14ac:dyDescent="0.25">
      <c r="A11" s="2" t="s">
        <v>12</v>
      </c>
      <c r="B11" s="184">
        <v>24121</v>
      </c>
      <c r="C11" s="184">
        <v>579</v>
      </c>
      <c r="D11" s="184">
        <v>0</v>
      </c>
      <c r="E11" s="184">
        <v>3413</v>
      </c>
      <c r="F11" s="184">
        <v>5</v>
      </c>
      <c r="G11" s="184">
        <v>17</v>
      </c>
      <c r="H11" s="184">
        <v>4945</v>
      </c>
      <c r="I11" s="184">
        <v>4248</v>
      </c>
      <c r="J11" s="184">
        <v>1064</v>
      </c>
      <c r="K11" s="184">
        <v>1397</v>
      </c>
      <c r="L11" s="184">
        <v>772</v>
      </c>
      <c r="M11" s="184">
        <v>473</v>
      </c>
      <c r="N11" s="184">
        <v>126</v>
      </c>
      <c r="O11" s="184">
        <v>3216</v>
      </c>
      <c r="P11" s="184">
        <v>1269</v>
      </c>
      <c r="Q11" s="184">
        <v>11</v>
      </c>
      <c r="R11" s="184">
        <v>527</v>
      </c>
      <c r="S11" s="184">
        <v>144</v>
      </c>
      <c r="T11" s="184">
        <v>655</v>
      </c>
      <c r="U11" s="184">
        <v>1215</v>
      </c>
      <c r="V11" s="184">
        <v>2</v>
      </c>
      <c r="W11" s="184">
        <v>1</v>
      </c>
      <c r="X11" s="184">
        <v>42</v>
      </c>
    </row>
    <row r="12" spans="1:24" x14ac:dyDescent="0.25">
      <c r="A12" s="2" t="s">
        <v>13</v>
      </c>
      <c r="B12" s="184">
        <v>2618</v>
      </c>
      <c r="C12" s="184">
        <v>37</v>
      </c>
      <c r="D12" s="184">
        <v>0</v>
      </c>
      <c r="E12" s="184">
        <v>404</v>
      </c>
      <c r="F12" s="184">
        <v>5</v>
      </c>
      <c r="G12" s="184">
        <v>6</v>
      </c>
      <c r="H12" s="184">
        <v>158</v>
      </c>
      <c r="I12" s="184">
        <v>606</v>
      </c>
      <c r="J12" s="184">
        <v>132</v>
      </c>
      <c r="K12" s="184">
        <v>297</v>
      </c>
      <c r="L12" s="184">
        <v>81</v>
      </c>
      <c r="M12" s="184">
        <v>13</v>
      </c>
      <c r="N12" s="184">
        <v>62</v>
      </c>
      <c r="O12" s="184">
        <v>339</v>
      </c>
      <c r="P12" s="184">
        <v>237</v>
      </c>
      <c r="Q12" s="184">
        <v>1</v>
      </c>
      <c r="R12" s="184">
        <v>54</v>
      </c>
      <c r="S12" s="184">
        <v>52</v>
      </c>
      <c r="T12" s="184">
        <v>54</v>
      </c>
      <c r="U12" s="184">
        <v>79</v>
      </c>
      <c r="V12" s="184">
        <v>0</v>
      </c>
      <c r="W12" s="184">
        <v>0</v>
      </c>
      <c r="X12" s="184">
        <v>1</v>
      </c>
    </row>
    <row r="13" spans="1:24" x14ac:dyDescent="0.25">
      <c r="A13" s="2" t="s">
        <v>14</v>
      </c>
      <c r="B13" s="184">
        <v>10907</v>
      </c>
      <c r="C13" s="184">
        <v>182</v>
      </c>
      <c r="D13" s="184">
        <v>13</v>
      </c>
      <c r="E13" s="184">
        <v>1593</v>
      </c>
      <c r="F13" s="184">
        <v>4</v>
      </c>
      <c r="G13" s="184">
        <v>43</v>
      </c>
      <c r="H13" s="184">
        <v>1059</v>
      </c>
      <c r="I13" s="184">
        <v>2555</v>
      </c>
      <c r="J13" s="184">
        <v>581</v>
      </c>
      <c r="K13" s="184">
        <v>1288</v>
      </c>
      <c r="L13" s="184">
        <v>410</v>
      </c>
      <c r="M13" s="184">
        <v>56</v>
      </c>
      <c r="N13" s="184">
        <v>213</v>
      </c>
      <c r="O13" s="184">
        <v>1302</v>
      </c>
      <c r="P13" s="184">
        <v>735</v>
      </c>
      <c r="Q13" s="184">
        <v>7</v>
      </c>
      <c r="R13" s="184">
        <v>140</v>
      </c>
      <c r="S13" s="184">
        <v>220</v>
      </c>
      <c r="T13" s="184">
        <v>241</v>
      </c>
      <c r="U13" s="184">
        <v>258</v>
      </c>
      <c r="V13" s="184">
        <v>0</v>
      </c>
      <c r="W13" s="184">
        <v>1</v>
      </c>
      <c r="X13" s="184">
        <v>6</v>
      </c>
    </row>
    <row r="14" spans="1:24" x14ac:dyDescent="0.25">
      <c r="A14" s="2" t="s">
        <v>15</v>
      </c>
      <c r="B14" s="184">
        <v>4667</v>
      </c>
      <c r="C14" s="184">
        <v>129</v>
      </c>
      <c r="D14" s="184">
        <v>0</v>
      </c>
      <c r="E14" s="184">
        <v>466</v>
      </c>
      <c r="F14" s="184">
        <v>1</v>
      </c>
      <c r="G14" s="184">
        <v>6</v>
      </c>
      <c r="H14" s="184">
        <v>1399</v>
      </c>
      <c r="I14" s="184">
        <v>599</v>
      </c>
      <c r="J14" s="184">
        <v>221</v>
      </c>
      <c r="K14" s="184">
        <v>112</v>
      </c>
      <c r="L14" s="184">
        <v>155</v>
      </c>
      <c r="M14" s="184">
        <v>55</v>
      </c>
      <c r="N14" s="184">
        <v>28</v>
      </c>
      <c r="O14" s="184">
        <v>540</v>
      </c>
      <c r="P14" s="184">
        <v>252</v>
      </c>
      <c r="Q14" s="184">
        <v>1</v>
      </c>
      <c r="R14" s="184">
        <v>109</v>
      </c>
      <c r="S14" s="184">
        <v>13</v>
      </c>
      <c r="T14" s="184">
        <v>240</v>
      </c>
      <c r="U14" s="184">
        <v>332</v>
      </c>
      <c r="V14" s="184">
        <v>0</v>
      </c>
      <c r="W14" s="184">
        <v>0</v>
      </c>
      <c r="X14" s="184">
        <v>9</v>
      </c>
    </row>
    <row r="15" spans="1:24" x14ac:dyDescent="0.25">
      <c r="A15" s="2" t="s">
        <v>16</v>
      </c>
      <c r="B15" s="184">
        <v>583</v>
      </c>
      <c r="C15" s="184">
        <v>3</v>
      </c>
      <c r="D15" s="184">
        <v>0</v>
      </c>
      <c r="E15" s="184">
        <v>21</v>
      </c>
      <c r="F15" s="184">
        <v>2</v>
      </c>
      <c r="G15" s="184">
        <v>0</v>
      </c>
      <c r="H15" s="184">
        <v>19</v>
      </c>
      <c r="I15" s="184">
        <v>59</v>
      </c>
      <c r="J15" s="184">
        <v>15</v>
      </c>
      <c r="K15" s="184">
        <v>15</v>
      </c>
      <c r="L15" s="184">
        <v>20</v>
      </c>
      <c r="M15" s="184">
        <v>0</v>
      </c>
      <c r="N15" s="184">
        <v>14</v>
      </c>
      <c r="O15" s="184">
        <v>46</v>
      </c>
      <c r="P15" s="184">
        <v>41</v>
      </c>
      <c r="Q15" s="184">
        <v>0</v>
      </c>
      <c r="R15" s="184">
        <v>7</v>
      </c>
      <c r="S15" s="184">
        <v>2</v>
      </c>
      <c r="T15" s="184">
        <v>8</v>
      </c>
      <c r="U15" s="184">
        <v>4</v>
      </c>
      <c r="V15" s="184">
        <v>0</v>
      </c>
      <c r="W15" s="184">
        <v>0</v>
      </c>
      <c r="X15" s="184">
        <v>307</v>
      </c>
    </row>
    <row r="16" spans="1:24" x14ac:dyDescent="0.25">
      <c r="A16" s="22" t="s">
        <v>265</v>
      </c>
      <c r="B16" s="186">
        <v>42968</v>
      </c>
      <c r="C16" s="186">
        <v>930</v>
      </c>
      <c r="D16" s="186">
        <v>13</v>
      </c>
      <c r="E16" s="186">
        <v>5904</v>
      </c>
      <c r="F16" s="186">
        <v>17</v>
      </c>
      <c r="G16" s="186">
        <v>72</v>
      </c>
      <c r="H16" s="186">
        <v>7581</v>
      </c>
      <c r="I16" s="186">
        <v>8081</v>
      </c>
      <c r="J16" s="186">
        <v>2016</v>
      </c>
      <c r="K16" s="186">
        <v>3127</v>
      </c>
      <c r="L16" s="186">
        <v>1439</v>
      </c>
      <c r="M16" s="186">
        <v>597</v>
      </c>
      <c r="N16" s="186">
        <v>443</v>
      </c>
      <c r="O16" s="186">
        <v>5449</v>
      </c>
      <c r="P16" s="186">
        <v>2542</v>
      </c>
      <c r="Q16" s="186">
        <v>20</v>
      </c>
      <c r="R16" s="186">
        <v>838</v>
      </c>
      <c r="S16" s="186">
        <v>433</v>
      </c>
      <c r="T16" s="186">
        <v>1204</v>
      </c>
      <c r="U16" s="186">
        <v>1893</v>
      </c>
      <c r="V16" s="186">
        <v>2</v>
      </c>
      <c r="W16" s="186">
        <v>2</v>
      </c>
      <c r="X16" s="186">
        <v>365</v>
      </c>
    </row>
    <row r="17" spans="1:24" x14ac:dyDescent="0.25">
      <c r="A17" s="279" t="s">
        <v>266</v>
      </c>
      <c r="B17" s="280"/>
      <c r="C17" s="280"/>
      <c r="D17" s="280"/>
      <c r="E17" s="280"/>
      <c r="F17" s="280"/>
      <c r="G17" s="280"/>
      <c r="H17" s="280"/>
      <c r="I17" s="280"/>
      <c r="J17" s="280"/>
      <c r="K17" s="280"/>
      <c r="L17" s="280"/>
      <c r="M17" s="280"/>
      <c r="N17" s="280"/>
      <c r="O17" s="280"/>
      <c r="P17" s="280"/>
      <c r="Q17" s="280"/>
      <c r="R17" s="280"/>
      <c r="S17" s="280"/>
      <c r="T17" s="280"/>
      <c r="U17" s="280"/>
      <c r="V17" s="280"/>
      <c r="W17" s="280"/>
      <c r="X17" s="280"/>
    </row>
    <row r="18" spans="1:24" x14ac:dyDescent="0.25">
      <c r="A18" s="2" t="s">
        <v>11</v>
      </c>
      <c r="B18" s="184">
        <v>209</v>
      </c>
      <c r="C18" s="184">
        <v>0</v>
      </c>
      <c r="D18" s="184">
        <v>0</v>
      </c>
      <c r="E18" s="184">
        <v>19</v>
      </c>
      <c r="F18" s="184">
        <v>0</v>
      </c>
      <c r="G18" s="184">
        <v>0</v>
      </c>
      <c r="H18" s="184">
        <v>1</v>
      </c>
      <c r="I18" s="184">
        <v>33</v>
      </c>
      <c r="J18" s="184">
        <v>7</v>
      </c>
      <c r="K18" s="184">
        <v>66</v>
      </c>
      <c r="L18" s="184">
        <v>1</v>
      </c>
      <c r="M18" s="184">
        <v>0</v>
      </c>
      <c r="N18" s="184">
        <v>0</v>
      </c>
      <c r="O18" s="184">
        <v>17</v>
      </c>
      <c r="P18" s="184">
        <v>27</v>
      </c>
      <c r="Q18" s="184">
        <v>0</v>
      </c>
      <c r="R18" s="184">
        <v>8</v>
      </c>
      <c r="S18" s="184">
        <v>5</v>
      </c>
      <c r="T18" s="184">
        <v>14</v>
      </c>
      <c r="U18" s="184">
        <v>11</v>
      </c>
      <c r="V18" s="184">
        <v>0</v>
      </c>
      <c r="W18" s="184">
        <v>0</v>
      </c>
      <c r="X18" s="184">
        <v>0</v>
      </c>
    </row>
    <row r="19" spans="1:24" x14ac:dyDescent="0.25">
      <c r="A19" s="2" t="s">
        <v>12</v>
      </c>
      <c r="B19" s="184">
        <v>24088</v>
      </c>
      <c r="C19" s="184">
        <v>579</v>
      </c>
      <c r="D19" s="184">
        <v>0</v>
      </c>
      <c r="E19" s="184">
        <v>3416</v>
      </c>
      <c r="F19" s="184">
        <v>5</v>
      </c>
      <c r="G19" s="184">
        <v>17</v>
      </c>
      <c r="H19" s="184">
        <v>4933</v>
      </c>
      <c r="I19" s="184">
        <v>4237</v>
      </c>
      <c r="J19" s="184">
        <v>1061</v>
      </c>
      <c r="K19" s="184">
        <v>1405</v>
      </c>
      <c r="L19" s="184">
        <v>770</v>
      </c>
      <c r="M19" s="184">
        <v>472</v>
      </c>
      <c r="N19" s="184">
        <v>125</v>
      </c>
      <c r="O19" s="184">
        <v>3208</v>
      </c>
      <c r="P19" s="184">
        <v>1267</v>
      </c>
      <c r="Q19" s="184">
        <v>11</v>
      </c>
      <c r="R19" s="184">
        <v>525</v>
      </c>
      <c r="S19" s="184">
        <v>144</v>
      </c>
      <c r="T19" s="184">
        <v>654</v>
      </c>
      <c r="U19" s="184">
        <v>1214</v>
      </c>
      <c r="V19" s="184">
        <v>2</v>
      </c>
      <c r="W19" s="184">
        <v>1</v>
      </c>
      <c r="X19" s="184">
        <v>42</v>
      </c>
    </row>
    <row r="20" spans="1:24" x14ac:dyDescent="0.25">
      <c r="A20" s="2" t="s">
        <v>13</v>
      </c>
      <c r="B20" s="184">
        <v>43808</v>
      </c>
      <c r="C20" s="184">
        <v>156</v>
      </c>
      <c r="D20" s="184">
        <v>0</v>
      </c>
      <c r="E20" s="184">
        <v>29952</v>
      </c>
      <c r="F20" s="184">
        <v>281</v>
      </c>
      <c r="G20" s="184">
        <v>62</v>
      </c>
      <c r="H20" s="184">
        <v>520</v>
      </c>
      <c r="I20" s="184">
        <v>2688</v>
      </c>
      <c r="J20" s="184">
        <v>3757</v>
      </c>
      <c r="K20" s="184">
        <v>1655</v>
      </c>
      <c r="L20" s="184">
        <v>325</v>
      </c>
      <c r="M20" s="184">
        <v>46</v>
      </c>
      <c r="N20" s="184">
        <v>410</v>
      </c>
      <c r="O20" s="184">
        <v>1233</v>
      </c>
      <c r="P20" s="184">
        <v>1893</v>
      </c>
      <c r="Q20" s="184">
        <v>6</v>
      </c>
      <c r="R20" s="184">
        <v>189</v>
      </c>
      <c r="S20" s="184">
        <v>249</v>
      </c>
      <c r="T20" s="184">
        <v>153</v>
      </c>
      <c r="U20" s="184">
        <v>232</v>
      </c>
      <c r="V20" s="184">
        <v>0</v>
      </c>
      <c r="W20" s="184">
        <v>0</v>
      </c>
      <c r="X20" s="184">
        <v>1</v>
      </c>
    </row>
    <row r="21" spans="1:24" x14ac:dyDescent="0.25">
      <c r="A21" s="2" t="s">
        <v>14</v>
      </c>
      <c r="B21" s="184">
        <v>112880</v>
      </c>
      <c r="C21" s="184">
        <v>1588</v>
      </c>
      <c r="D21" s="184">
        <v>209</v>
      </c>
      <c r="E21" s="184">
        <v>47453</v>
      </c>
      <c r="F21" s="184">
        <v>147</v>
      </c>
      <c r="G21" s="184">
        <v>373</v>
      </c>
      <c r="H21" s="184">
        <v>8396</v>
      </c>
      <c r="I21" s="184">
        <v>17819</v>
      </c>
      <c r="J21" s="184">
        <v>6776</v>
      </c>
      <c r="K21" s="184">
        <v>10166</v>
      </c>
      <c r="L21" s="184">
        <v>2451</v>
      </c>
      <c r="M21" s="184">
        <v>182</v>
      </c>
      <c r="N21" s="184">
        <v>987</v>
      </c>
      <c r="O21" s="184">
        <v>5473</v>
      </c>
      <c r="P21" s="184">
        <v>6346</v>
      </c>
      <c r="Q21" s="184">
        <v>21</v>
      </c>
      <c r="R21" s="184">
        <v>516</v>
      </c>
      <c r="S21" s="184">
        <v>1272</v>
      </c>
      <c r="T21" s="184">
        <v>1801</v>
      </c>
      <c r="U21" s="184">
        <v>882</v>
      </c>
      <c r="V21" s="184">
        <v>0</v>
      </c>
      <c r="W21" s="184">
        <v>1</v>
      </c>
      <c r="X21" s="184">
        <v>21</v>
      </c>
    </row>
    <row r="22" spans="1:24" x14ac:dyDescent="0.25">
      <c r="A22" s="2" t="s">
        <v>15</v>
      </c>
      <c r="B22" s="184">
        <v>4658</v>
      </c>
      <c r="C22" s="184">
        <v>129</v>
      </c>
      <c r="D22" s="184">
        <v>0</v>
      </c>
      <c r="E22" s="184">
        <v>465</v>
      </c>
      <c r="F22" s="184">
        <v>1</v>
      </c>
      <c r="G22" s="184">
        <v>6</v>
      </c>
      <c r="H22" s="184">
        <v>1397</v>
      </c>
      <c r="I22" s="184">
        <v>597</v>
      </c>
      <c r="J22" s="184">
        <v>221</v>
      </c>
      <c r="K22" s="184">
        <v>112</v>
      </c>
      <c r="L22" s="184">
        <v>155</v>
      </c>
      <c r="M22" s="184">
        <v>55</v>
      </c>
      <c r="N22" s="184">
        <v>28</v>
      </c>
      <c r="O22" s="184">
        <v>538</v>
      </c>
      <c r="P22" s="184">
        <v>250</v>
      </c>
      <c r="Q22" s="184">
        <v>1</v>
      </c>
      <c r="R22" s="184">
        <v>109</v>
      </c>
      <c r="S22" s="184">
        <v>13</v>
      </c>
      <c r="T22" s="184">
        <v>240</v>
      </c>
      <c r="U22" s="184">
        <v>332</v>
      </c>
      <c r="V22" s="184">
        <v>0</v>
      </c>
      <c r="W22" s="184">
        <v>0</v>
      </c>
      <c r="X22" s="184">
        <v>9</v>
      </c>
    </row>
    <row r="23" spans="1:24" x14ac:dyDescent="0.25">
      <c r="A23" s="2" t="s">
        <v>16</v>
      </c>
      <c r="B23" s="184">
        <v>583</v>
      </c>
      <c r="C23" s="184">
        <v>3</v>
      </c>
      <c r="D23" s="184">
        <v>0</v>
      </c>
      <c r="E23" s="184">
        <v>21</v>
      </c>
      <c r="F23" s="184">
        <v>2</v>
      </c>
      <c r="G23" s="184">
        <v>0</v>
      </c>
      <c r="H23" s="184">
        <v>19</v>
      </c>
      <c r="I23" s="184">
        <v>59</v>
      </c>
      <c r="J23" s="184">
        <v>15</v>
      </c>
      <c r="K23" s="184">
        <v>15</v>
      </c>
      <c r="L23" s="184">
        <v>20</v>
      </c>
      <c r="M23" s="184">
        <v>0</v>
      </c>
      <c r="N23" s="184">
        <v>14</v>
      </c>
      <c r="O23" s="184">
        <v>46</v>
      </c>
      <c r="P23" s="184">
        <v>41</v>
      </c>
      <c r="Q23" s="184">
        <v>0</v>
      </c>
      <c r="R23" s="184">
        <v>7</v>
      </c>
      <c r="S23" s="184">
        <v>2</v>
      </c>
      <c r="T23" s="184">
        <v>8</v>
      </c>
      <c r="U23" s="184">
        <v>4</v>
      </c>
      <c r="V23" s="184">
        <v>0</v>
      </c>
      <c r="W23" s="184">
        <v>0</v>
      </c>
      <c r="X23" s="184">
        <v>307</v>
      </c>
    </row>
    <row r="24" spans="1:24" x14ac:dyDescent="0.25">
      <c r="A24" s="22" t="s">
        <v>265</v>
      </c>
      <c r="B24" s="186">
        <v>186226</v>
      </c>
      <c r="C24" s="186">
        <v>2455</v>
      </c>
      <c r="D24" s="186">
        <v>209</v>
      </c>
      <c r="E24" s="186">
        <v>81326</v>
      </c>
      <c r="F24" s="186">
        <v>436</v>
      </c>
      <c r="G24" s="186">
        <v>458</v>
      </c>
      <c r="H24" s="186">
        <v>15266</v>
      </c>
      <c r="I24" s="186">
        <v>25433</v>
      </c>
      <c r="J24" s="186">
        <v>11837</v>
      </c>
      <c r="K24" s="186">
        <v>13419</v>
      </c>
      <c r="L24" s="186">
        <v>3722</v>
      </c>
      <c r="M24" s="186">
        <v>755</v>
      </c>
      <c r="N24" s="186">
        <v>1564</v>
      </c>
      <c r="O24" s="186">
        <v>10515</v>
      </c>
      <c r="P24" s="186">
        <v>9824</v>
      </c>
      <c r="Q24" s="186">
        <v>39</v>
      </c>
      <c r="R24" s="186">
        <v>1354</v>
      </c>
      <c r="S24" s="186">
        <v>1685</v>
      </c>
      <c r="T24" s="186">
        <v>2870</v>
      </c>
      <c r="U24" s="186">
        <v>2675</v>
      </c>
      <c r="V24" s="186">
        <v>2</v>
      </c>
      <c r="W24" s="186">
        <v>2</v>
      </c>
      <c r="X24" s="186">
        <v>380</v>
      </c>
    </row>
    <row r="25" spans="1:24" x14ac:dyDescent="0.25">
      <c r="A25" s="279" t="s">
        <v>267</v>
      </c>
      <c r="B25" s="280"/>
      <c r="C25" s="280"/>
      <c r="D25" s="280"/>
      <c r="E25" s="280"/>
      <c r="F25" s="280"/>
      <c r="G25" s="280"/>
      <c r="H25" s="280"/>
      <c r="I25" s="280"/>
      <c r="J25" s="280"/>
      <c r="K25" s="280"/>
      <c r="L25" s="280"/>
      <c r="M25" s="280"/>
      <c r="N25" s="280"/>
      <c r="O25" s="280"/>
      <c r="P25" s="280"/>
      <c r="Q25" s="280"/>
      <c r="R25" s="280"/>
      <c r="S25" s="280"/>
      <c r="T25" s="280"/>
      <c r="U25" s="280"/>
      <c r="V25" s="280"/>
      <c r="W25" s="280"/>
      <c r="X25" s="280"/>
    </row>
    <row r="26" spans="1:24" x14ac:dyDescent="0.25">
      <c r="A26" s="2" t="s">
        <v>11</v>
      </c>
      <c r="B26" s="185">
        <v>79184.149999999994</v>
      </c>
      <c r="C26" s="185">
        <v>0</v>
      </c>
      <c r="D26" s="185">
        <v>0</v>
      </c>
      <c r="E26" s="185">
        <v>8200.18</v>
      </c>
      <c r="F26" s="185">
        <v>0</v>
      </c>
      <c r="G26" s="185">
        <v>0</v>
      </c>
      <c r="H26" s="185">
        <v>426.4</v>
      </c>
      <c r="I26" s="185">
        <v>9558.52</v>
      </c>
      <c r="J26" s="185">
        <v>3888.66</v>
      </c>
      <c r="K26" s="185">
        <v>19591.009999999998</v>
      </c>
      <c r="L26" s="185">
        <v>299.89999999999998</v>
      </c>
      <c r="M26" s="185">
        <v>0</v>
      </c>
      <c r="N26" s="185">
        <v>0</v>
      </c>
      <c r="O26" s="185">
        <v>12393.83</v>
      </c>
      <c r="P26" s="185">
        <v>15508.09</v>
      </c>
      <c r="Q26" s="185">
        <v>0</v>
      </c>
      <c r="R26" s="185">
        <v>2393.63</v>
      </c>
      <c r="S26" s="185">
        <v>677.13</v>
      </c>
      <c r="T26" s="185">
        <v>3910.78</v>
      </c>
      <c r="U26" s="185">
        <v>2336.02</v>
      </c>
      <c r="V26" s="185">
        <v>0</v>
      </c>
      <c r="W26" s="185">
        <v>0</v>
      </c>
      <c r="X26" s="185">
        <v>0</v>
      </c>
    </row>
    <row r="27" spans="1:24" x14ac:dyDescent="0.25">
      <c r="A27" s="2" t="s">
        <v>12</v>
      </c>
      <c r="B27" s="185">
        <v>10372857.65</v>
      </c>
      <c r="C27" s="185">
        <v>264540</v>
      </c>
      <c r="D27" s="185">
        <v>0</v>
      </c>
      <c r="E27" s="185">
        <v>1472185.25</v>
      </c>
      <c r="F27" s="185">
        <v>2340</v>
      </c>
      <c r="G27" s="185">
        <v>6900</v>
      </c>
      <c r="H27" s="185">
        <v>2378550</v>
      </c>
      <c r="I27" s="185">
        <v>1662090</v>
      </c>
      <c r="J27" s="185">
        <v>452400</v>
      </c>
      <c r="K27" s="185">
        <v>491970</v>
      </c>
      <c r="L27" s="185">
        <v>331860</v>
      </c>
      <c r="M27" s="185">
        <v>190020</v>
      </c>
      <c r="N27" s="185">
        <v>58771.199999999997</v>
      </c>
      <c r="O27" s="185">
        <v>1397521.2</v>
      </c>
      <c r="P27" s="185">
        <v>587100</v>
      </c>
      <c r="Q27" s="185">
        <v>4140</v>
      </c>
      <c r="R27" s="185">
        <v>218700</v>
      </c>
      <c r="S27" s="185">
        <v>52440</v>
      </c>
      <c r="T27" s="185">
        <v>309330</v>
      </c>
      <c r="U27" s="185">
        <v>471300</v>
      </c>
      <c r="V27" s="185">
        <v>840</v>
      </c>
      <c r="W27" s="185">
        <v>540</v>
      </c>
      <c r="X27" s="185">
        <v>19320</v>
      </c>
    </row>
    <row r="28" spans="1:24" x14ac:dyDescent="0.25">
      <c r="A28" s="2" t="s">
        <v>13</v>
      </c>
      <c r="B28" s="185">
        <v>10316172.609999999</v>
      </c>
      <c r="C28" s="185">
        <v>59091.360000000001</v>
      </c>
      <c r="D28" s="185">
        <v>0</v>
      </c>
      <c r="E28" s="185">
        <v>5780237.1299999999</v>
      </c>
      <c r="F28" s="185">
        <v>93199.34</v>
      </c>
      <c r="G28" s="185">
        <v>13476.95</v>
      </c>
      <c r="H28" s="185">
        <v>215840.45</v>
      </c>
      <c r="I28" s="185">
        <v>1087143.45</v>
      </c>
      <c r="J28" s="185">
        <v>668006.69999999995</v>
      </c>
      <c r="K28" s="185">
        <v>641322.91</v>
      </c>
      <c r="L28" s="185">
        <v>181009.98</v>
      </c>
      <c r="M28" s="185">
        <v>16795.11</v>
      </c>
      <c r="N28" s="185">
        <v>100327.27</v>
      </c>
      <c r="O28" s="185">
        <v>563448.76</v>
      </c>
      <c r="P28" s="185">
        <v>590053.78</v>
      </c>
      <c r="Q28" s="185">
        <v>2269.75</v>
      </c>
      <c r="R28" s="185">
        <v>85155.79</v>
      </c>
      <c r="S28" s="185">
        <v>72743.14</v>
      </c>
      <c r="T28" s="185">
        <v>57125.32</v>
      </c>
      <c r="U28" s="185">
        <v>88045.42</v>
      </c>
      <c r="V28" s="185">
        <v>0</v>
      </c>
      <c r="W28" s="185">
        <v>0</v>
      </c>
      <c r="X28" s="185">
        <v>880</v>
      </c>
    </row>
    <row r="29" spans="1:24" x14ac:dyDescent="0.25">
      <c r="A29" s="2" t="s">
        <v>14</v>
      </c>
      <c r="B29" s="185">
        <v>28607581.300000001</v>
      </c>
      <c r="C29" s="185">
        <v>477890.02</v>
      </c>
      <c r="D29" s="185">
        <v>52335.58</v>
      </c>
      <c r="E29" s="185">
        <v>11698015.42</v>
      </c>
      <c r="F29" s="185">
        <v>31422.69</v>
      </c>
      <c r="G29" s="185">
        <v>81273.52</v>
      </c>
      <c r="H29" s="185">
        <v>2621761.46</v>
      </c>
      <c r="I29" s="185">
        <v>4225018.92</v>
      </c>
      <c r="J29" s="185">
        <v>1833175.48</v>
      </c>
      <c r="K29" s="185">
        <v>2199118.92</v>
      </c>
      <c r="L29" s="185">
        <v>737331.51</v>
      </c>
      <c r="M29" s="185">
        <v>54451.91</v>
      </c>
      <c r="N29" s="185">
        <v>269224.5</v>
      </c>
      <c r="O29" s="185">
        <v>1587878.47</v>
      </c>
      <c r="P29" s="185">
        <v>1677490.29</v>
      </c>
      <c r="Q29" s="185">
        <v>6336</v>
      </c>
      <c r="R29" s="185">
        <v>135323.5</v>
      </c>
      <c r="S29" s="185">
        <v>256979.9</v>
      </c>
      <c r="T29" s="185">
        <v>409694.95</v>
      </c>
      <c r="U29" s="185">
        <v>246345.54</v>
      </c>
      <c r="V29" s="185">
        <v>0</v>
      </c>
      <c r="W29" s="185">
        <v>240.22</v>
      </c>
      <c r="X29" s="185">
        <v>6272.5</v>
      </c>
    </row>
    <row r="30" spans="1:24" x14ac:dyDescent="0.25">
      <c r="A30" s="2" t="s">
        <v>15</v>
      </c>
      <c r="B30" s="185">
        <v>980175</v>
      </c>
      <c r="C30" s="185">
        <v>27090</v>
      </c>
      <c r="D30" s="185">
        <v>0</v>
      </c>
      <c r="E30" s="185">
        <v>97860</v>
      </c>
      <c r="F30" s="185">
        <v>210</v>
      </c>
      <c r="G30" s="185">
        <v>1260</v>
      </c>
      <c r="H30" s="185">
        <v>294000</v>
      </c>
      <c r="I30" s="185">
        <v>125790</v>
      </c>
      <c r="J30" s="185">
        <v>46410</v>
      </c>
      <c r="K30" s="185">
        <v>23520</v>
      </c>
      <c r="L30" s="185">
        <v>32550</v>
      </c>
      <c r="M30" s="185">
        <v>11550</v>
      </c>
      <c r="N30" s="185">
        <v>5880</v>
      </c>
      <c r="O30" s="185">
        <v>113400</v>
      </c>
      <c r="P30" s="185">
        <v>52920</v>
      </c>
      <c r="Q30" s="185">
        <v>210</v>
      </c>
      <c r="R30" s="185">
        <v>22890</v>
      </c>
      <c r="S30" s="185">
        <v>2730</v>
      </c>
      <c r="T30" s="185">
        <v>50400</v>
      </c>
      <c r="U30" s="185">
        <v>69615</v>
      </c>
      <c r="V30" s="185">
        <v>0</v>
      </c>
      <c r="W30" s="185">
        <v>0</v>
      </c>
      <c r="X30" s="185">
        <v>1890</v>
      </c>
    </row>
    <row r="31" spans="1:24" x14ac:dyDescent="0.25">
      <c r="A31" s="2" t="s">
        <v>16</v>
      </c>
      <c r="B31" s="185">
        <v>122430</v>
      </c>
      <c r="C31" s="185">
        <v>630</v>
      </c>
      <c r="D31" s="185">
        <v>0</v>
      </c>
      <c r="E31" s="185">
        <v>4410</v>
      </c>
      <c r="F31" s="185">
        <v>420</v>
      </c>
      <c r="G31" s="185">
        <v>0</v>
      </c>
      <c r="H31" s="185">
        <v>3990</v>
      </c>
      <c r="I31" s="185">
        <v>12390</v>
      </c>
      <c r="J31" s="185">
        <v>3150</v>
      </c>
      <c r="K31" s="185">
        <v>3150</v>
      </c>
      <c r="L31" s="185">
        <v>4200</v>
      </c>
      <c r="M31" s="185">
        <v>0</v>
      </c>
      <c r="N31" s="185">
        <v>2940</v>
      </c>
      <c r="O31" s="185">
        <v>9660</v>
      </c>
      <c r="P31" s="185">
        <v>8610</v>
      </c>
      <c r="Q31" s="185">
        <v>0</v>
      </c>
      <c r="R31" s="185">
        <v>1470</v>
      </c>
      <c r="S31" s="185">
        <v>420</v>
      </c>
      <c r="T31" s="185">
        <v>1680</v>
      </c>
      <c r="U31" s="185">
        <v>840</v>
      </c>
      <c r="V31" s="185">
        <v>0</v>
      </c>
      <c r="W31" s="185">
        <v>0</v>
      </c>
      <c r="X31" s="185">
        <v>64470</v>
      </c>
    </row>
    <row r="32" spans="1:24" x14ac:dyDescent="0.25">
      <c r="A32" s="22" t="s">
        <v>265</v>
      </c>
      <c r="B32" s="187">
        <v>50478400.710000001</v>
      </c>
      <c r="C32" s="187">
        <v>829241.38</v>
      </c>
      <c r="D32" s="187">
        <v>52335.58</v>
      </c>
      <c r="E32" s="187">
        <v>19060907.98</v>
      </c>
      <c r="F32" s="187">
        <v>127592.03</v>
      </c>
      <c r="G32" s="187">
        <v>102910.47</v>
      </c>
      <c r="H32" s="187">
        <v>5514568.3099999996</v>
      </c>
      <c r="I32" s="187">
        <v>7121990.8899999997</v>
      </c>
      <c r="J32" s="187">
        <v>3007030.84</v>
      </c>
      <c r="K32" s="187">
        <v>3378672.84</v>
      </c>
      <c r="L32" s="187">
        <v>1287251.3899999999</v>
      </c>
      <c r="M32" s="187">
        <v>272817.02</v>
      </c>
      <c r="N32" s="187">
        <v>437142.97</v>
      </c>
      <c r="O32" s="187">
        <v>3684302.26</v>
      </c>
      <c r="P32" s="187">
        <v>2931682.16</v>
      </c>
      <c r="Q32" s="187">
        <v>12955.75</v>
      </c>
      <c r="R32" s="187">
        <v>465932.92</v>
      </c>
      <c r="S32" s="187">
        <v>385990.17</v>
      </c>
      <c r="T32" s="187">
        <v>832141.05</v>
      </c>
      <c r="U32" s="187">
        <v>878481.98</v>
      </c>
      <c r="V32" s="187">
        <v>840</v>
      </c>
      <c r="W32" s="187">
        <v>780.22</v>
      </c>
      <c r="X32" s="187">
        <v>92832.5</v>
      </c>
    </row>
    <row r="34" spans="1:3" x14ac:dyDescent="0.25">
      <c r="A34" s="261" t="str">
        <f>HYPERLINK("#'Vysvetlivky'!A15", "Vysvetlivky k sekciám SK-NACE")</f>
        <v>Vysvetlivky k sekciám SK-NACE</v>
      </c>
      <c r="B34" s="262"/>
      <c r="C34" s="262"/>
    </row>
    <row r="35" spans="1:3" x14ac:dyDescent="0.25">
      <c r="A35" s="261" t="str">
        <f>HYPERLINK("#'Obsah'!A1", "Späť na obsah dátovej prílohy")</f>
        <v>Späť na obsah dátovej prílohy</v>
      </c>
      <c r="B35" s="262"/>
      <c r="C35" s="262"/>
    </row>
  </sheetData>
  <mergeCells count="11">
    <mergeCell ref="A2:X2"/>
    <mergeCell ref="A3:X3"/>
    <mergeCell ref="A5:X5"/>
    <mergeCell ref="A7:A8"/>
    <mergeCell ref="B7:B8"/>
    <mergeCell ref="C7:X7"/>
    <mergeCell ref="A9:X9"/>
    <mergeCell ref="A17:X17"/>
    <mergeCell ref="A25:X25"/>
    <mergeCell ref="A34:C34"/>
    <mergeCell ref="A35:C35"/>
  </mergeCells>
  <pageMargins left="0.7" right="0.7" top="0.75" bottom="0.75" header="0.3" footer="0.3"/>
  <pageSetup paperSize="9" orientation="portrait" horizontalDpi="300" verticalDpi="30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199218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59" t="s">
        <v>274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</row>
    <row r="3" spans="1:24" x14ac:dyDescent="0.25">
      <c r="A3" s="281" t="s">
        <v>291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</row>
    <row r="5" spans="1:24" x14ac:dyDescent="0.25">
      <c r="A5" s="260" t="s">
        <v>2</v>
      </c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</row>
    <row r="7" spans="1:24" x14ac:dyDescent="0.25">
      <c r="A7" s="273" t="s">
        <v>4</v>
      </c>
      <c r="B7" s="273" t="s">
        <v>257</v>
      </c>
      <c r="C7" s="267" t="s">
        <v>292</v>
      </c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</row>
    <row r="8" spans="1:24" x14ac:dyDescent="0.25">
      <c r="A8" s="273"/>
      <c r="B8" s="273"/>
      <c r="C8" s="1" t="s">
        <v>293</v>
      </c>
      <c r="D8" s="1" t="s">
        <v>294</v>
      </c>
      <c r="E8" s="1" t="s">
        <v>295</v>
      </c>
      <c r="F8" s="1" t="s">
        <v>296</v>
      </c>
      <c r="G8" s="1" t="s">
        <v>297</v>
      </c>
      <c r="H8" s="1" t="s">
        <v>298</v>
      </c>
      <c r="I8" s="1" t="s">
        <v>299</v>
      </c>
      <c r="J8" s="1" t="s">
        <v>300</v>
      </c>
      <c r="K8" s="1" t="s">
        <v>301</v>
      </c>
      <c r="L8" s="1" t="s">
        <v>302</v>
      </c>
      <c r="M8" s="1" t="s">
        <v>303</v>
      </c>
      <c r="N8" s="1" t="s">
        <v>304</v>
      </c>
      <c r="O8" s="1" t="s">
        <v>305</v>
      </c>
      <c r="P8" s="1" t="s">
        <v>306</v>
      </c>
      <c r="Q8" s="1" t="s">
        <v>307</v>
      </c>
      <c r="R8" s="1" t="s">
        <v>308</v>
      </c>
      <c r="S8" s="1" t="s">
        <v>309</v>
      </c>
      <c r="T8" s="1" t="s">
        <v>310</v>
      </c>
      <c r="U8" s="1" t="s">
        <v>311</v>
      </c>
      <c r="V8" s="1" t="s">
        <v>312</v>
      </c>
      <c r="W8" s="1" t="s">
        <v>313</v>
      </c>
      <c r="X8" s="1" t="s">
        <v>314</v>
      </c>
    </row>
    <row r="9" spans="1:24" x14ac:dyDescent="0.25">
      <c r="A9" s="279" t="s">
        <v>264</v>
      </c>
      <c r="B9" s="280"/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0"/>
      <c r="X9" s="280"/>
    </row>
    <row r="10" spans="1:24" x14ac:dyDescent="0.25">
      <c r="A10" s="2" t="s">
        <v>11</v>
      </c>
      <c r="B10" s="188">
        <v>1016</v>
      </c>
      <c r="C10" s="188">
        <v>11</v>
      </c>
      <c r="D10" s="188">
        <v>0</v>
      </c>
      <c r="E10" s="188">
        <v>30</v>
      </c>
      <c r="F10" s="188">
        <v>2</v>
      </c>
      <c r="G10" s="188">
        <v>1</v>
      </c>
      <c r="H10" s="188">
        <v>27</v>
      </c>
      <c r="I10" s="188">
        <v>219</v>
      </c>
      <c r="J10" s="188">
        <v>20</v>
      </c>
      <c r="K10" s="188">
        <v>393</v>
      </c>
      <c r="L10" s="188">
        <v>11</v>
      </c>
      <c r="M10" s="188">
        <v>2</v>
      </c>
      <c r="N10" s="188">
        <v>22</v>
      </c>
      <c r="O10" s="188">
        <v>32</v>
      </c>
      <c r="P10" s="188">
        <v>25</v>
      </c>
      <c r="Q10" s="188">
        <v>0</v>
      </c>
      <c r="R10" s="188">
        <v>40</v>
      </c>
      <c r="S10" s="188">
        <v>8</v>
      </c>
      <c r="T10" s="188">
        <v>101</v>
      </c>
      <c r="U10" s="188">
        <v>72</v>
      </c>
      <c r="V10" s="188">
        <v>0</v>
      </c>
      <c r="W10" s="188">
        <v>0</v>
      </c>
      <c r="X10" s="188">
        <v>0</v>
      </c>
    </row>
    <row r="11" spans="1:24" x14ac:dyDescent="0.25">
      <c r="A11" s="2" t="s">
        <v>12</v>
      </c>
      <c r="B11" s="188">
        <v>39878</v>
      </c>
      <c r="C11" s="188">
        <v>951</v>
      </c>
      <c r="D11" s="188">
        <v>2</v>
      </c>
      <c r="E11" s="188">
        <v>5064</v>
      </c>
      <c r="F11" s="188">
        <v>6</v>
      </c>
      <c r="G11" s="188">
        <v>27</v>
      </c>
      <c r="H11" s="188">
        <v>7903</v>
      </c>
      <c r="I11" s="188">
        <v>8171</v>
      </c>
      <c r="J11" s="188">
        <v>1408</v>
      </c>
      <c r="K11" s="188">
        <v>3859</v>
      </c>
      <c r="L11" s="188">
        <v>911</v>
      </c>
      <c r="M11" s="188">
        <v>646</v>
      </c>
      <c r="N11" s="188">
        <v>211</v>
      </c>
      <c r="O11" s="188">
        <v>3932</v>
      </c>
      <c r="P11" s="188">
        <v>1630</v>
      </c>
      <c r="Q11" s="188">
        <v>13</v>
      </c>
      <c r="R11" s="188">
        <v>774</v>
      </c>
      <c r="S11" s="188">
        <v>212</v>
      </c>
      <c r="T11" s="188">
        <v>973</v>
      </c>
      <c r="U11" s="188">
        <v>3120</v>
      </c>
      <c r="V11" s="188">
        <v>2</v>
      </c>
      <c r="W11" s="188">
        <v>1</v>
      </c>
      <c r="X11" s="188">
        <v>62</v>
      </c>
    </row>
    <row r="12" spans="1:24" x14ac:dyDescent="0.25">
      <c r="A12" s="2" t="s">
        <v>13</v>
      </c>
      <c r="B12" s="188">
        <v>4851</v>
      </c>
      <c r="C12" s="188">
        <v>65</v>
      </c>
      <c r="D12" s="188">
        <v>1</v>
      </c>
      <c r="E12" s="188">
        <v>543</v>
      </c>
      <c r="F12" s="188">
        <v>8</v>
      </c>
      <c r="G12" s="188">
        <v>11</v>
      </c>
      <c r="H12" s="188">
        <v>264</v>
      </c>
      <c r="I12" s="188">
        <v>1174</v>
      </c>
      <c r="J12" s="188">
        <v>188</v>
      </c>
      <c r="K12" s="188">
        <v>993</v>
      </c>
      <c r="L12" s="188">
        <v>120</v>
      </c>
      <c r="M12" s="188">
        <v>17</v>
      </c>
      <c r="N12" s="188">
        <v>120</v>
      </c>
      <c r="O12" s="188">
        <v>505</v>
      </c>
      <c r="P12" s="188">
        <v>324</v>
      </c>
      <c r="Q12" s="188">
        <v>0</v>
      </c>
      <c r="R12" s="188">
        <v>111</v>
      </c>
      <c r="S12" s="188">
        <v>79</v>
      </c>
      <c r="T12" s="188">
        <v>137</v>
      </c>
      <c r="U12" s="188">
        <v>187</v>
      </c>
      <c r="V12" s="188">
        <v>0</v>
      </c>
      <c r="W12" s="188">
        <v>0</v>
      </c>
      <c r="X12" s="188">
        <v>4</v>
      </c>
    </row>
    <row r="13" spans="1:24" x14ac:dyDescent="0.25">
      <c r="A13" s="2" t="s">
        <v>14</v>
      </c>
      <c r="B13" s="188">
        <v>17504</v>
      </c>
      <c r="C13" s="188">
        <v>259</v>
      </c>
      <c r="D13" s="188">
        <v>17</v>
      </c>
      <c r="E13" s="188">
        <v>2084</v>
      </c>
      <c r="F13" s="188">
        <v>4</v>
      </c>
      <c r="G13" s="188">
        <v>50</v>
      </c>
      <c r="H13" s="188">
        <v>1382</v>
      </c>
      <c r="I13" s="188">
        <v>4636</v>
      </c>
      <c r="J13" s="188">
        <v>712</v>
      </c>
      <c r="K13" s="188">
        <v>3295</v>
      </c>
      <c r="L13" s="188">
        <v>466</v>
      </c>
      <c r="M13" s="188">
        <v>69</v>
      </c>
      <c r="N13" s="188">
        <v>306</v>
      </c>
      <c r="O13" s="188">
        <v>1642</v>
      </c>
      <c r="P13" s="188">
        <v>976</v>
      </c>
      <c r="Q13" s="188">
        <v>8</v>
      </c>
      <c r="R13" s="188">
        <v>190</v>
      </c>
      <c r="S13" s="188">
        <v>362</v>
      </c>
      <c r="T13" s="188">
        <v>385</v>
      </c>
      <c r="U13" s="188">
        <v>649</v>
      </c>
      <c r="V13" s="188">
        <v>0</v>
      </c>
      <c r="W13" s="188">
        <v>1</v>
      </c>
      <c r="X13" s="188">
        <v>11</v>
      </c>
    </row>
    <row r="14" spans="1:24" x14ac:dyDescent="0.25">
      <c r="A14" s="2" t="s">
        <v>15</v>
      </c>
      <c r="B14" s="188">
        <v>8134</v>
      </c>
      <c r="C14" s="188">
        <v>191</v>
      </c>
      <c r="D14" s="188">
        <v>2</v>
      </c>
      <c r="E14" s="188">
        <v>783</v>
      </c>
      <c r="F14" s="188">
        <v>1</v>
      </c>
      <c r="G14" s="188">
        <v>2</v>
      </c>
      <c r="H14" s="188">
        <v>2191</v>
      </c>
      <c r="I14" s="188">
        <v>1032</v>
      </c>
      <c r="J14" s="188">
        <v>316</v>
      </c>
      <c r="K14" s="188">
        <v>272</v>
      </c>
      <c r="L14" s="188">
        <v>205</v>
      </c>
      <c r="M14" s="188">
        <v>86</v>
      </c>
      <c r="N14" s="188">
        <v>42</v>
      </c>
      <c r="O14" s="188">
        <v>762</v>
      </c>
      <c r="P14" s="188">
        <v>455</v>
      </c>
      <c r="Q14" s="188">
        <v>2</v>
      </c>
      <c r="R14" s="188">
        <v>188</v>
      </c>
      <c r="S14" s="188">
        <v>17</v>
      </c>
      <c r="T14" s="188">
        <v>461</v>
      </c>
      <c r="U14" s="188">
        <v>1098</v>
      </c>
      <c r="V14" s="188">
        <v>1</v>
      </c>
      <c r="W14" s="188">
        <v>0</v>
      </c>
      <c r="X14" s="188">
        <v>27</v>
      </c>
    </row>
    <row r="15" spans="1:24" x14ac:dyDescent="0.25">
      <c r="A15" s="2" t="s">
        <v>16</v>
      </c>
      <c r="B15" s="188">
        <v>885</v>
      </c>
      <c r="C15" s="188">
        <v>4</v>
      </c>
      <c r="D15" s="188">
        <v>0</v>
      </c>
      <c r="E15" s="188">
        <v>33</v>
      </c>
      <c r="F15" s="188">
        <v>1</v>
      </c>
      <c r="G15" s="188">
        <v>0</v>
      </c>
      <c r="H15" s="188">
        <v>30</v>
      </c>
      <c r="I15" s="188">
        <v>86</v>
      </c>
      <c r="J15" s="188">
        <v>20</v>
      </c>
      <c r="K15" s="188">
        <v>37</v>
      </c>
      <c r="L15" s="188">
        <v>21</v>
      </c>
      <c r="M15" s="188">
        <v>2</v>
      </c>
      <c r="N15" s="188">
        <v>15</v>
      </c>
      <c r="O15" s="188">
        <v>57</v>
      </c>
      <c r="P15" s="188">
        <v>53</v>
      </c>
      <c r="Q15" s="188">
        <v>0</v>
      </c>
      <c r="R15" s="188">
        <v>13</v>
      </c>
      <c r="S15" s="188">
        <v>1</v>
      </c>
      <c r="T15" s="188">
        <v>21</v>
      </c>
      <c r="U15" s="188">
        <v>21</v>
      </c>
      <c r="V15" s="188">
        <v>0</v>
      </c>
      <c r="W15" s="188">
        <v>0</v>
      </c>
      <c r="X15" s="188">
        <v>470</v>
      </c>
    </row>
    <row r="16" spans="1:24" x14ac:dyDescent="0.25">
      <c r="A16" s="22" t="s">
        <v>265</v>
      </c>
      <c r="B16" s="190">
        <v>72268</v>
      </c>
      <c r="C16" s="190">
        <v>1481</v>
      </c>
      <c r="D16" s="190">
        <v>22</v>
      </c>
      <c r="E16" s="190">
        <v>8537</v>
      </c>
      <c r="F16" s="190">
        <v>22</v>
      </c>
      <c r="G16" s="190">
        <v>91</v>
      </c>
      <c r="H16" s="190">
        <v>11797</v>
      </c>
      <c r="I16" s="190">
        <v>15318</v>
      </c>
      <c r="J16" s="190">
        <v>2664</v>
      </c>
      <c r="K16" s="190">
        <v>8849</v>
      </c>
      <c r="L16" s="190">
        <v>1734</v>
      </c>
      <c r="M16" s="190">
        <v>822</v>
      </c>
      <c r="N16" s="190">
        <v>716</v>
      </c>
      <c r="O16" s="190">
        <v>6930</v>
      </c>
      <c r="P16" s="190">
        <v>3463</v>
      </c>
      <c r="Q16" s="190">
        <v>23</v>
      </c>
      <c r="R16" s="190">
        <v>1316</v>
      </c>
      <c r="S16" s="190">
        <v>679</v>
      </c>
      <c r="T16" s="190">
        <v>2078</v>
      </c>
      <c r="U16" s="190">
        <v>5147</v>
      </c>
      <c r="V16" s="190">
        <v>3</v>
      </c>
      <c r="W16" s="190">
        <v>2</v>
      </c>
      <c r="X16" s="190">
        <v>574</v>
      </c>
    </row>
    <row r="17" spans="1:24" x14ac:dyDescent="0.25">
      <c r="A17" s="279" t="s">
        <v>266</v>
      </c>
      <c r="B17" s="280"/>
      <c r="C17" s="280"/>
      <c r="D17" s="280"/>
      <c r="E17" s="280"/>
      <c r="F17" s="280"/>
      <c r="G17" s="280"/>
      <c r="H17" s="280"/>
      <c r="I17" s="280"/>
      <c r="J17" s="280"/>
      <c r="K17" s="280"/>
      <c r="L17" s="280"/>
      <c r="M17" s="280"/>
      <c r="N17" s="280"/>
      <c r="O17" s="280"/>
      <c r="P17" s="280"/>
      <c r="Q17" s="280"/>
      <c r="R17" s="280"/>
      <c r="S17" s="280"/>
      <c r="T17" s="280"/>
      <c r="U17" s="280"/>
      <c r="V17" s="280"/>
      <c r="W17" s="280"/>
      <c r="X17" s="280"/>
    </row>
    <row r="18" spans="1:24" x14ac:dyDescent="0.25">
      <c r="A18" s="2" t="s">
        <v>11</v>
      </c>
      <c r="B18" s="188">
        <v>3706</v>
      </c>
      <c r="C18" s="188">
        <v>50</v>
      </c>
      <c r="D18" s="188">
        <v>0</v>
      </c>
      <c r="E18" s="188">
        <v>83</v>
      </c>
      <c r="F18" s="188">
        <v>17</v>
      </c>
      <c r="G18" s="188">
        <v>2</v>
      </c>
      <c r="H18" s="188">
        <v>77</v>
      </c>
      <c r="I18" s="188">
        <v>855</v>
      </c>
      <c r="J18" s="188">
        <v>54</v>
      </c>
      <c r="K18" s="188">
        <v>1535</v>
      </c>
      <c r="L18" s="188">
        <v>29</v>
      </c>
      <c r="M18" s="188">
        <v>3</v>
      </c>
      <c r="N18" s="188">
        <v>99</v>
      </c>
      <c r="O18" s="188">
        <v>135</v>
      </c>
      <c r="P18" s="188">
        <v>100</v>
      </c>
      <c r="Q18" s="188">
        <v>0</v>
      </c>
      <c r="R18" s="188">
        <v>182</v>
      </c>
      <c r="S18" s="188">
        <v>19</v>
      </c>
      <c r="T18" s="188">
        <v>297</v>
      </c>
      <c r="U18" s="188">
        <v>169</v>
      </c>
      <c r="V18" s="188">
        <v>0</v>
      </c>
      <c r="W18" s="188">
        <v>0</v>
      </c>
      <c r="X18" s="188">
        <v>0</v>
      </c>
    </row>
    <row r="19" spans="1:24" x14ac:dyDescent="0.25">
      <c r="A19" s="2" t="s">
        <v>12</v>
      </c>
      <c r="B19" s="188">
        <v>39772</v>
      </c>
      <c r="C19" s="188">
        <v>950</v>
      </c>
      <c r="D19" s="188">
        <v>2</v>
      </c>
      <c r="E19" s="188">
        <v>5060</v>
      </c>
      <c r="F19" s="188">
        <v>6</v>
      </c>
      <c r="G19" s="188">
        <v>27</v>
      </c>
      <c r="H19" s="188">
        <v>7888</v>
      </c>
      <c r="I19" s="188">
        <v>8144</v>
      </c>
      <c r="J19" s="188">
        <v>1401</v>
      </c>
      <c r="K19" s="188">
        <v>3851</v>
      </c>
      <c r="L19" s="188">
        <v>908</v>
      </c>
      <c r="M19" s="188">
        <v>641</v>
      </c>
      <c r="N19" s="188">
        <v>209</v>
      </c>
      <c r="O19" s="188">
        <v>3920</v>
      </c>
      <c r="P19" s="188">
        <v>1627</v>
      </c>
      <c r="Q19" s="188">
        <v>13</v>
      </c>
      <c r="R19" s="188">
        <v>772</v>
      </c>
      <c r="S19" s="188">
        <v>211</v>
      </c>
      <c r="T19" s="188">
        <v>970</v>
      </c>
      <c r="U19" s="188">
        <v>3107</v>
      </c>
      <c r="V19" s="188">
        <v>2</v>
      </c>
      <c r="W19" s="188">
        <v>1</v>
      </c>
      <c r="X19" s="188">
        <v>62</v>
      </c>
    </row>
    <row r="20" spans="1:24" x14ac:dyDescent="0.25">
      <c r="A20" s="2" t="s">
        <v>13</v>
      </c>
      <c r="B20" s="188">
        <v>44314</v>
      </c>
      <c r="C20" s="188">
        <v>399</v>
      </c>
      <c r="D20" s="188">
        <v>2</v>
      </c>
      <c r="E20" s="188">
        <v>19124</v>
      </c>
      <c r="F20" s="188">
        <v>134</v>
      </c>
      <c r="G20" s="188">
        <v>107</v>
      </c>
      <c r="H20" s="188">
        <v>863</v>
      </c>
      <c r="I20" s="188">
        <v>8457</v>
      </c>
      <c r="J20" s="188">
        <v>3329</v>
      </c>
      <c r="K20" s="188">
        <v>5188</v>
      </c>
      <c r="L20" s="188">
        <v>576</v>
      </c>
      <c r="M20" s="188">
        <v>54</v>
      </c>
      <c r="N20" s="188">
        <v>653</v>
      </c>
      <c r="O20" s="188">
        <v>1754</v>
      </c>
      <c r="P20" s="188">
        <v>1844</v>
      </c>
      <c r="Q20" s="188">
        <v>0</v>
      </c>
      <c r="R20" s="188">
        <v>465</v>
      </c>
      <c r="S20" s="188">
        <v>267</v>
      </c>
      <c r="T20" s="188">
        <v>547</v>
      </c>
      <c r="U20" s="188">
        <v>543</v>
      </c>
      <c r="V20" s="188">
        <v>0</v>
      </c>
      <c r="W20" s="188">
        <v>0</v>
      </c>
      <c r="X20" s="188">
        <v>8</v>
      </c>
    </row>
    <row r="21" spans="1:24" x14ac:dyDescent="0.25">
      <c r="A21" s="2" t="s">
        <v>14</v>
      </c>
      <c r="B21" s="188">
        <v>155783</v>
      </c>
      <c r="C21" s="188">
        <v>2311</v>
      </c>
      <c r="D21" s="188">
        <v>2309</v>
      </c>
      <c r="E21" s="188">
        <v>48138</v>
      </c>
      <c r="F21" s="188">
        <v>16</v>
      </c>
      <c r="G21" s="188">
        <v>410</v>
      </c>
      <c r="H21" s="188">
        <v>12088</v>
      </c>
      <c r="I21" s="188">
        <v>32323</v>
      </c>
      <c r="J21" s="188">
        <v>8649</v>
      </c>
      <c r="K21" s="188">
        <v>19314</v>
      </c>
      <c r="L21" s="188">
        <v>3053</v>
      </c>
      <c r="M21" s="188">
        <v>175</v>
      </c>
      <c r="N21" s="188">
        <v>1890</v>
      </c>
      <c r="O21" s="188">
        <v>6856</v>
      </c>
      <c r="P21" s="188">
        <v>6132</v>
      </c>
      <c r="Q21" s="188">
        <v>35</v>
      </c>
      <c r="R21" s="188">
        <v>663</v>
      </c>
      <c r="S21" s="188">
        <v>4358</v>
      </c>
      <c r="T21" s="188">
        <v>4530</v>
      </c>
      <c r="U21" s="188">
        <v>2488</v>
      </c>
      <c r="V21" s="188">
        <v>0</v>
      </c>
      <c r="W21" s="188">
        <v>1</v>
      </c>
      <c r="X21" s="188">
        <v>44</v>
      </c>
    </row>
    <row r="22" spans="1:24" x14ac:dyDescent="0.25">
      <c r="A22" s="2" t="s">
        <v>15</v>
      </c>
      <c r="B22" s="188">
        <v>8117</v>
      </c>
      <c r="C22" s="188">
        <v>191</v>
      </c>
      <c r="D22" s="188">
        <v>2</v>
      </c>
      <c r="E22" s="188">
        <v>782</v>
      </c>
      <c r="F22" s="188">
        <v>1</v>
      </c>
      <c r="G22" s="188">
        <v>2</v>
      </c>
      <c r="H22" s="188">
        <v>2185</v>
      </c>
      <c r="I22" s="188">
        <v>1031</v>
      </c>
      <c r="J22" s="188">
        <v>316</v>
      </c>
      <c r="K22" s="188">
        <v>271</v>
      </c>
      <c r="L22" s="188">
        <v>204</v>
      </c>
      <c r="M22" s="188">
        <v>85</v>
      </c>
      <c r="N22" s="188">
        <v>42</v>
      </c>
      <c r="O22" s="188">
        <v>760</v>
      </c>
      <c r="P22" s="188">
        <v>454</v>
      </c>
      <c r="Q22" s="188">
        <v>2</v>
      </c>
      <c r="R22" s="188">
        <v>188</v>
      </c>
      <c r="S22" s="188">
        <v>17</v>
      </c>
      <c r="T22" s="188">
        <v>460</v>
      </c>
      <c r="U22" s="188">
        <v>1096</v>
      </c>
      <c r="V22" s="188">
        <v>1</v>
      </c>
      <c r="W22" s="188">
        <v>0</v>
      </c>
      <c r="X22" s="188">
        <v>27</v>
      </c>
    </row>
    <row r="23" spans="1:24" x14ac:dyDescent="0.25">
      <c r="A23" s="2" t="s">
        <v>16</v>
      </c>
      <c r="B23" s="188">
        <v>884</v>
      </c>
      <c r="C23" s="188">
        <v>4</v>
      </c>
      <c r="D23" s="188">
        <v>0</v>
      </c>
      <c r="E23" s="188">
        <v>33</v>
      </c>
      <c r="F23" s="188">
        <v>1</v>
      </c>
      <c r="G23" s="188">
        <v>0</v>
      </c>
      <c r="H23" s="188">
        <v>30</v>
      </c>
      <c r="I23" s="188">
        <v>86</v>
      </c>
      <c r="J23" s="188">
        <v>20</v>
      </c>
      <c r="K23" s="188">
        <v>37</v>
      </c>
      <c r="L23" s="188">
        <v>21</v>
      </c>
      <c r="M23" s="188">
        <v>2</v>
      </c>
      <c r="N23" s="188">
        <v>15</v>
      </c>
      <c r="O23" s="188">
        <v>57</v>
      </c>
      <c r="P23" s="188">
        <v>53</v>
      </c>
      <c r="Q23" s="188">
        <v>0</v>
      </c>
      <c r="R23" s="188">
        <v>13</v>
      </c>
      <c r="S23" s="188">
        <v>1</v>
      </c>
      <c r="T23" s="188">
        <v>21</v>
      </c>
      <c r="U23" s="188">
        <v>21</v>
      </c>
      <c r="V23" s="188">
        <v>0</v>
      </c>
      <c r="W23" s="188">
        <v>0</v>
      </c>
      <c r="X23" s="188">
        <v>469</v>
      </c>
    </row>
    <row r="24" spans="1:24" x14ac:dyDescent="0.25">
      <c r="A24" s="22" t="s">
        <v>265</v>
      </c>
      <c r="B24" s="190">
        <v>252576</v>
      </c>
      <c r="C24" s="190">
        <v>3905</v>
      </c>
      <c r="D24" s="190">
        <v>2315</v>
      </c>
      <c r="E24" s="190">
        <v>73220</v>
      </c>
      <c r="F24" s="190">
        <v>175</v>
      </c>
      <c r="G24" s="190">
        <v>548</v>
      </c>
      <c r="H24" s="190">
        <v>23131</v>
      </c>
      <c r="I24" s="190">
        <v>50896</v>
      </c>
      <c r="J24" s="190">
        <v>13769</v>
      </c>
      <c r="K24" s="190">
        <v>30196</v>
      </c>
      <c r="L24" s="190">
        <v>4791</v>
      </c>
      <c r="M24" s="190">
        <v>960</v>
      </c>
      <c r="N24" s="190">
        <v>2908</v>
      </c>
      <c r="O24" s="190">
        <v>13482</v>
      </c>
      <c r="P24" s="190">
        <v>10210</v>
      </c>
      <c r="Q24" s="190">
        <v>50</v>
      </c>
      <c r="R24" s="190">
        <v>2283</v>
      </c>
      <c r="S24" s="190">
        <v>4873</v>
      </c>
      <c r="T24" s="190">
        <v>6825</v>
      </c>
      <c r="U24" s="190">
        <v>7424</v>
      </c>
      <c r="V24" s="190">
        <v>3</v>
      </c>
      <c r="W24" s="190">
        <v>2</v>
      </c>
      <c r="X24" s="190">
        <v>610</v>
      </c>
    </row>
    <row r="25" spans="1:24" x14ac:dyDescent="0.25">
      <c r="A25" s="279" t="s">
        <v>267</v>
      </c>
      <c r="B25" s="280"/>
      <c r="C25" s="280"/>
      <c r="D25" s="280"/>
      <c r="E25" s="280"/>
      <c r="F25" s="280"/>
      <c r="G25" s="280"/>
      <c r="H25" s="280"/>
      <c r="I25" s="280"/>
      <c r="J25" s="280"/>
      <c r="K25" s="280"/>
      <c r="L25" s="280"/>
      <c r="M25" s="280"/>
      <c r="N25" s="280"/>
      <c r="O25" s="280"/>
      <c r="P25" s="280"/>
      <c r="Q25" s="280"/>
      <c r="R25" s="280"/>
      <c r="S25" s="280"/>
      <c r="T25" s="280"/>
      <c r="U25" s="280"/>
      <c r="V25" s="280"/>
      <c r="W25" s="280"/>
      <c r="X25" s="280"/>
    </row>
    <row r="26" spans="1:24" x14ac:dyDescent="0.25">
      <c r="A26" s="2" t="s">
        <v>11</v>
      </c>
      <c r="B26" s="189">
        <v>1339956.27</v>
      </c>
      <c r="C26" s="189">
        <v>25301.42</v>
      </c>
      <c r="D26" s="189">
        <v>0</v>
      </c>
      <c r="E26" s="189">
        <v>26937.31</v>
      </c>
      <c r="F26" s="189">
        <v>7472.91</v>
      </c>
      <c r="G26" s="189">
        <v>288.42</v>
      </c>
      <c r="H26" s="189">
        <v>23112.07</v>
      </c>
      <c r="I26" s="189">
        <v>235672.55</v>
      </c>
      <c r="J26" s="189">
        <v>18730.740000000002</v>
      </c>
      <c r="K26" s="189">
        <v>565401.85</v>
      </c>
      <c r="L26" s="189">
        <v>18443.54</v>
      </c>
      <c r="M26" s="189">
        <v>1357.47</v>
      </c>
      <c r="N26" s="189">
        <v>46793.8</v>
      </c>
      <c r="O26" s="189">
        <v>50758.78</v>
      </c>
      <c r="P26" s="189">
        <v>54919.32</v>
      </c>
      <c r="Q26" s="189">
        <v>0</v>
      </c>
      <c r="R26" s="189">
        <v>66492.61</v>
      </c>
      <c r="S26" s="189">
        <v>8508.51</v>
      </c>
      <c r="T26" s="189">
        <v>135814.41</v>
      </c>
      <c r="U26" s="189">
        <v>53950.559999999998</v>
      </c>
      <c r="V26" s="189">
        <v>0</v>
      </c>
      <c r="W26" s="189">
        <v>0</v>
      </c>
      <c r="X26" s="189">
        <v>0</v>
      </c>
    </row>
    <row r="27" spans="1:24" x14ac:dyDescent="0.25">
      <c r="A27" s="2" t="s">
        <v>12</v>
      </c>
      <c r="B27" s="189">
        <v>24850966.050000001</v>
      </c>
      <c r="C27" s="189">
        <v>637068.23</v>
      </c>
      <c r="D27" s="189">
        <v>1260</v>
      </c>
      <c r="E27" s="189">
        <v>3209602.7</v>
      </c>
      <c r="F27" s="189">
        <v>4320</v>
      </c>
      <c r="G27" s="189">
        <v>17370</v>
      </c>
      <c r="H27" s="189">
        <v>5602233.71</v>
      </c>
      <c r="I27" s="189">
        <v>4625482.03</v>
      </c>
      <c r="J27" s="189">
        <v>890367.97</v>
      </c>
      <c r="K27" s="189">
        <v>2238349.67</v>
      </c>
      <c r="L27" s="189">
        <v>589232.68000000005</v>
      </c>
      <c r="M27" s="189">
        <v>369735.19</v>
      </c>
      <c r="N27" s="189">
        <v>135621.71</v>
      </c>
      <c r="O27" s="189">
        <v>2462361.56</v>
      </c>
      <c r="P27" s="189">
        <v>1111137.78</v>
      </c>
      <c r="Q27" s="189">
        <v>8156.79</v>
      </c>
      <c r="R27" s="189">
        <v>455713.67</v>
      </c>
      <c r="S27" s="189">
        <v>99524.06</v>
      </c>
      <c r="T27" s="189">
        <v>668921.43000000005</v>
      </c>
      <c r="U27" s="189">
        <v>1681031.61</v>
      </c>
      <c r="V27" s="189">
        <v>1260</v>
      </c>
      <c r="W27" s="189">
        <v>810</v>
      </c>
      <c r="X27" s="189">
        <v>41405.26</v>
      </c>
    </row>
    <row r="28" spans="1:24" x14ac:dyDescent="0.25">
      <c r="A28" s="2" t="s">
        <v>13</v>
      </c>
      <c r="B28" s="189">
        <v>14906964.140000001</v>
      </c>
      <c r="C28" s="189">
        <v>309476.36</v>
      </c>
      <c r="D28" s="189">
        <v>1295.3399999999999</v>
      </c>
      <c r="E28" s="189">
        <v>4352425.0199999996</v>
      </c>
      <c r="F28" s="189">
        <v>38086.61</v>
      </c>
      <c r="G28" s="189">
        <v>21903.119999999999</v>
      </c>
      <c r="H28" s="189">
        <v>522115.62</v>
      </c>
      <c r="I28" s="189">
        <v>3038069.78</v>
      </c>
      <c r="J28" s="189">
        <v>636829.81999999995</v>
      </c>
      <c r="K28" s="189">
        <v>2518452.12</v>
      </c>
      <c r="L28" s="189">
        <v>384067.23</v>
      </c>
      <c r="M28" s="189">
        <v>28296.15</v>
      </c>
      <c r="N28" s="189">
        <v>315537.25</v>
      </c>
      <c r="O28" s="189">
        <v>958215.31</v>
      </c>
      <c r="P28" s="189">
        <v>989560.19</v>
      </c>
      <c r="Q28" s="189">
        <v>0</v>
      </c>
      <c r="R28" s="189">
        <v>188910.76</v>
      </c>
      <c r="S28" s="189">
        <v>120789.4</v>
      </c>
      <c r="T28" s="189">
        <v>262957.76</v>
      </c>
      <c r="U28" s="189">
        <v>217072.11</v>
      </c>
      <c r="V28" s="189">
        <v>0</v>
      </c>
      <c r="W28" s="189">
        <v>0</v>
      </c>
      <c r="X28" s="189">
        <v>2904.19</v>
      </c>
    </row>
    <row r="29" spans="1:24" x14ac:dyDescent="0.25">
      <c r="A29" s="2" t="s">
        <v>14</v>
      </c>
      <c r="B29" s="189">
        <v>63075444.659999996</v>
      </c>
      <c r="C29" s="189">
        <v>1002342.67</v>
      </c>
      <c r="D29" s="189">
        <v>642672.96</v>
      </c>
      <c r="E29" s="189">
        <v>18007284.300000001</v>
      </c>
      <c r="F29" s="189">
        <v>7372.99</v>
      </c>
      <c r="G29" s="189">
        <v>138354.54</v>
      </c>
      <c r="H29" s="189">
        <v>5442637.1600000001</v>
      </c>
      <c r="I29" s="189">
        <v>11998833.470000001</v>
      </c>
      <c r="J29" s="189">
        <v>3628104.19</v>
      </c>
      <c r="K29" s="189">
        <v>9340144.3200000003</v>
      </c>
      <c r="L29" s="189">
        <v>1278208.28</v>
      </c>
      <c r="M29" s="189">
        <v>75995.240000000005</v>
      </c>
      <c r="N29" s="189">
        <v>882139.66</v>
      </c>
      <c r="O29" s="189">
        <v>3056949.07</v>
      </c>
      <c r="P29" s="189">
        <v>3122772.3</v>
      </c>
      <c r="Q29" s="189">
        <v>11565.38</v>
      </c>
      <c r="R29" s="189">
        <v>263373.18</v>
      </c>
      <c r="S29" s="189">
        <v>1555881.72</v>
      </c>
      <c r="T29" s="189">
        <v>1631600.08</v>
      </c>
      <c r="U29" s="189">
        <v>975457.74</v>
      </c>
      <c r="V29" s="189">
        <v>0</v>
      </c>
      <c r="W29" s="189">
        <v>324.48</v>
      </c>
      <c r="X29" s="189">
        <v>13430.93</v>
      </c>
    </row>
    <row r="30" spans="1:24" x14ac:dyDescent="0.25">
      <c r="A30" s="2" t="s">
        <v>15</v>
      </c>
      <c r="B30" s="189">
        <v>2455051.36</v>
      </c>
      <c r="C30" s="189">
        <v>59401.11</v>
      </c>
      <c r="D30" s="189">
        <v>630</v>
      </c>
      <c r="E30" s="189">
        <v>239014.5</v>
      </c>
      <c r="F30" s="189">
        <v>315</v>
      </c>
      <c r="G30" s="189">
        <v>630</v>
      </c>
      <c r="H30" s="189">
        <v>680039.8</v>
      </c>
      <c r="I30" s="189">
        <v>310211.3</v>
      </c>
      <c r="J30" s="189">
        <v>94502.14</v>
      </c>
      <c r="K30" s="189">
        <v>81041.27</v>
      </c>
      <c r="L30" s="189">
        <v>63318.13</v>
      </c>
      <c r="M30" s="189">
        <v>25980.59</v>
      </c>
      <c r="N30" s="189">
        <v>13130</v>
      </c>
      <c r="O30" s="189">
        <v>231238.09</v>
      </c>
      <c r="P30" s="189">
        <v>138896.43</v>
      </c>
      <c r="Q30" s="189">
        <v>630</v>
      </c>
      <c r="R30" s="189">
        <v>56452.84</v>
      </c>
      <c r="S30" s="189">
        <v>4908.3999999999996</v>
      </c>
      <c r="T30" s="189">
        <v>137321.95000000001</v>
      </c>
      <c r="U30" s="189">
        <v>309418.25</v>
      </c>
      <c r="V30" s="189">
        <v>315</v>
      </c>
      <c r="W30" s="189">
        <v>0</v>
      </c>
      <c r="X30" s="189">
        <v>7656.56</v>
      </c>
    </row>
    <row r="31" spans="1:24" x14ac:dyDescent="0.25">
      <c r="A31" s="2" t="s">
        <v>16</v>
      </c>
      <c r="B31" s="189">
        <v>269580.38</v>
      </c>
      <c r="C31" s="189">
        <v>1260</v>
      </c>
      <c r="D31" s="189">
        <v>0</v>
      </c>
      <c r="E31" s="189">
        <v>9902.91</v>
      </c>
      <c r="F31" s="189">
        <v>315</v>
      </c>
      <c r="G31" s="189">
        <v>0</v>
      </c>
      <c r="H31" s="189">
        <v>9347.4599999999991</v>
      </c>
      <c r="I31" s="189">
        <v>26067.97</v>
      </c>
      <c r="J31" s="189">
        <v>6300</v>
      </c>
      <c r="K31" s="189">
        <v>11346.78</v>
      </c>
      <c r="L31" s="189">
        <v>6540.18</v>
      </c>
      <c r="M31" s="189">
        <v>499.9</v>
      </c>
      <c r="N31" s="189">
        <v>4578.3</v>
      </c>
      <c r="O31" s="189">
        <v>17815.57</v>
      </c>
      <c r="P31" s="189">
        <v>16018.24</v>
      </c>
      <c r="Q31" s="189">
        <v>0</v>
      </c>
      <c r="R31" s="189">
        <v>4008.4</v>
      </c>
      <c r="S31" s="189">
        <v>315</v>
      </c>
      <c r="T31" s="189">
        <v>6270.98</v>
      </c>
      <c r="U31" s="189">
        <v>5998.86</v>
      </c>
      <c r="V31" s="189">
        <v>0</v>
      </c>
      <c r="W31" s="189">
        <v>0</v>
      </c>
      <c r="X31" s="189">
        <v>142994.82999999999</v>
      </c>
    </row>
    <row r="32" spans="1:24" x14ac:dyDescent="0.25">
      <c r="A32" s="22" t="s">
        <v>265</v>
      </c>
      <c r="B32" s="191">
        <v>106897962.86</v>
      </c>
      <c r="C32" s="191">
        <v>2034849.79</v>
      </c>
      <c r="D32" s="191">
        <v>645858.30000000005</v>
      </c>
      <c r="E32" s="191">
        <v>25845166.739999998</v>
      </c>
      <c r="F32" s="191">
        <v>57882.51</v>
      </c>
      <c r="G32" s="191">
        <v>178546.08</v>
      </c>
      <c r="H32" s="191">
        <v>12279485.82</v>
      </c>
      <c r="I32" s="191">
        <v>20234337.100000001</v>
      </c>
      <c r="J32" s="191">
        <v>5274834.8600000003</v>
      </c>
      <c r="K32" s="191">
        <v>14754736.01</v>
      </c>
      <c r="L32" s="191">
        <v>2339810.04</v>
      </c>
      <c r="M32" s="191">
        <v>501864.54</v>
      </c>
      <c r="N32" s="191">
        <v>1397800.72</v>
      </c>
      <c r="O32" s="191">
        <v>6777338.3799999999</v>
      </c>
      <c r="P32" s="191">
        <v>5433304.2599999998</v>
      </c>
      <c r="Q32" s="191">
        <v>20352.169999999998</v>
      </c>
      <c r="R32" s="191">
        <v>1034951.46</v>
      </c>
      <c r="S32" s="191">
        <v>1789927.09</v>
      </c>
      <c r="T32" s="191">
        <v>2842886.61</v>
      </c>
      <c r="U32" s="191">
        <v>3242929.13</v>
      </c>
      <c r="V32" s="191">
        <v>1575</v>
      </c>
      <c r="W32" s="191">
        <v>1134.48</v>
      </c>
      <c r="X32" s="191">
        <v>208391.77</v>
      </c>
    </row>
    <row r="34" spans="1:3" x14ac:dyDescent="0.25">
      <c r="A34" s="261" t="str">
        <f>HYPERLINK("#'Vysvetlivky'!A15", "Vysvetlivky k sekciám SK-NACE")</f>
        <v>Vysvetlivky k sekciám SK-NACE</v>
      </c>
      <c r="B34" s="262"/>
      <c r="C34" s="262"/>
    </row>
    <row r="35" spans="1:3" x14ac:dyDescent="0.25">
      <c r="A35" s="261" t="str">
        <f>HYPERLINK("#'Obsah'!A1", "Späť na obsah dátovej prílohy")</f>
        <v>Späť na obsah dátovej prílohy</v>
      </c>
      <c r="B35" s="262"/>
      <c r="C35" s="262"/>
    </row>
  </sheetData>
  <mergeCells count="11">
    <mergeCell ref="A2:X2"/>
    <mergeCell ref="A3:X3"/>
    <mergeCell ref="A5:X5"/>
    <mergeCell ref="A7:A8"/>
    <mergeCell ref="B7:B8"/>
    <mergeCell ref="C7:X7"/>
    <mergeCell ref="A9:X9"/>
    <mergeCell ref="A17:X17"/>
    <mergeCell ref="A25:X25"/>
    <mergeCell ref="A34:C34"/>
    <mergeCell ref="A35:C35"/>
  </mergeCells>
  <pageMargins left="0.7" right="0.7" top="0.75" bottom="0.75" header="0.3" footer="0.3"/>
  <pageSetup paperSize="9" orientation="portrait" horizontalDpi="300" verticalDpi="30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199218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59" t="s">
        <v>275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</row>
    <row r="3" spans="1:24" x14ac:dyDescent="0.25">
      <c r="A3" s="281" t="s">
        <v>291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</row>
    <row r="5" spans="1:24" x14ac:dyDescent="0.25">
      <c r="A5" s="260" t="s">
        <v>2</v>
      </c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</row>
    <row r="7" spans="1:24" x14ac:dyDescent="0.25">
      <c r="A7" s="273" t="s">
        <v>4</v>
      </c>
      <c r="B7" s="273" t="s">
        <v>257</v>
      </c>
      <c r="C7" s="267" t="s">
        <v>292</v>
      </c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</row>
    <row r="8" spans="1:24" x14ac:dyDescent="0.25">
      <c r="A8" s="273"/>
      <c r="B8" s="273"/>
      <c r="C8" s="1" t="s">
        <v>293</v>
      </c>
      <c r="D8" s="1" t="s">
        <v>294</v>
      </c>
      <c r="E8" s="1" t="s">
        <v>295</v>
      </c>
      <c r="F8" s="1" t="s">
        <v>296</v>
      </c>
      <c r="G8" s="1" t="s">
        <v>297</v>
      </c>
      <c r="H8" s="1" t="s">
        <v>298</v>
      </c>
      <c r="I8" s="1" t="s">
        <v>299</v>
      </c>
      <c r="J8" s="1" t="s">
        <v>300</v>
      </c>
      <c r="K8" s="1" t="s">
        <v>301</v>
      </c>
      <c r="L8" s="1" t="s">
        <v>302</v>
      </c>
      <c r="M8" s="1" t="s">
        <v>303</v>
      </c>
      <c r="N8" s="1" t="s">
        <v>304</v>
      </c>
      <c r="O8" s="1" t="s">
        <v>305</v>
      </c>
      <c r="P8" s="1" t="s">
        <v>306</v>
      </c>
      <c r="Q8" s="1" t="s">
        <v>307</v>
      </c>
      <c r="R8" s="1" t="s">
        <v>308</v>
      </c>
      <c r="S8" s="1" t="s">
        <v>309</v>
      </c>
      <c r="T8" s="1" t="s">
        <v>310</v>
      </c>
      <c r="U8" s="1" t="s">
        <v>311</v>
      </c>
      <c r="V8" s="1" t="s">
        <v>312</v>
      </c>
      <c r="W8" s="1" t="s">
        <v>313</v>
      </c>
      <c r="X8" s="1" t="s">
        <v>314</v>
      </c>
    </row>
    <row r="9" spans="1:24" x14ac:dyDescent="0.25">
      <c r="A9" s="279" t="s">
        <v>264</v>
      </c>
      <c r="B9" s="280"/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0"/>
      <c r="X9" s="280"/>
    </row>
    <row r="10" spans="1:24" x14ac:dyDescent="0.25">
      <c r="A10" s="2" t="s">
        <v>11</v>
      </c>
      <c r="B10" s="192">
        <v>1030</v>
      </c>
      <c r="C10" s="192">
        <v>17</v>
      </c>
      <c r="D10" s="192">
        <v>2</v>
      </c>
      <c r="E10" s="192">
        <v>45</v>
      </c>
      <c r="F10" s="192">
        <v>3</v>
      </c>
      <c r="G10" s="192">
        <v>0</v>
      </c>
      <c r="H10" s="192">
        <v>23</v>
      </c>
      <c r="I10" s="192">
        <v>190</v>
      </c>
      <c r="J10" s="192">
        <v>21</v>
      </c>
      <c r="K10" s="192">
        <v>407</v>
      </c>
      <c r="L10" s="192">
        <v>14</v>
      </c>
      <c r="M10" s="192">
        <v>1</v>
      </c>
      <c r="N10" s="192">
        <v>28</v>
      </c>
      <c r="O10" s="192">
        <v>34</v>
      </c>
      <c r="P10" s="192">
        <v>34</v>
      </c>
      <c r="Q10" s="192">
        <v>0</v>
      </c>
      <c r="R10" s="192">
        <v>43</v>
      </c>
      <c r="S10" s="192">
        <v>11</v>
      </c>
      <c r="T10" s="192">
        <v>101</v>
      </c>
      <c r="U10" s="192">
        <v>56</v>
      </c>
      <c r="V10" s="192">
        <v>0</v>
      </c>
      <c r="W10" s="192">
        <v>0</v>
      </c>
      <c r="X10" s="192">
        <v>0</v>
      </c>
    </row>
    <row r="11" spans="1:24" x14ac:dyDescent="0.25">
      <c r="A11" s="2" t="s">
        <v>12</v>
      </c>
      <c r="B11" s="192">
        <v>45718</v>
      </c>
      <c r="C11" s="192">
        <v>1102</v>
      </c>
      <c r="D11" s="192">
        <v>4</v>
      </c>
      <c r="E11" s="192">
        <v>5955</v>
      </c>
      <c r="F11" s="192">
        <v>7</v>
      </c>
      <c r="G11" s="192">
        <v>32</v>
      </c>
      <c r="H11" s="192">
        <v>9652</v>
      </c>
      <c r="I11" s="192">
        <v>8909</v>
      </c>
      <c r="J11" s="192">
        <v>1577</v>
      </c>
      <c r="K11" s="192">
        <v>4261</v>
      </c>
      <c r="L11" s="192">
        <v>1061</v>
      </c>
      <c r="M11" s="192">
        <v>721</v>
      </c>
      <c r="N11" s="192">
        <v>234</v>
      </c>
      <c r="O11" s="192">
        <v>4530</v>
      </c>
      <c r="P11" s="192">
        <v>1863</v>
      </c>
      <c r="Q11" s="192">
        <v>20</v>
      </c>
      <c r="R11" s="192">
        <v>855</v>
      </c>
      <c r="S11" s="192">
        <v>235</v>
      </c>
      <c r="T11" s="192">
        <v>1104</v>
      </c>
      <c r="U11" s="192">
        <v>3512</v>
      </c>
      <c r="V11" s="192">
        <v>3</v>
      </c>
      <c r="W11" s="192">
        <v>1</v>
      </c>
      <c r="X11" s="192">
        <v>80</v>
      </c>
    </row>
    <row r="12" spans="1:24" x14ac:dyDescent="0.25">
      <c r="A12" s="2" t="s">
        <v>13</v>
      </c>
      <c r="B12" s="192">
        <v>5138</v>
      </c>
      <c r="C12" s="192">
        <v>75</v>
      </c>
      <c r="D12" s="192">
        <v>0</v>
      </c>
      <c r="E12" s="192">
        <v>557</v>
      </c>
      <c r="F12" s="192">
        <v>7</v>
      </c>
      <c r="G12" s="192">
        <v>17</v>
      </c>
      <c r="H12" s="192">
        <v>294</v>
      </c>
      <c r="I12" s="192">
        <v>1202</v>
      </c>
      <c r="J12" s="192">
        <v>196</v>
      </c>
      <c r="K12" s="192">
        <v>1103</v>
      </c>
      <c r="L12" s="192">
        <v>129</v>
      </c>
      <c r="M12" s="192">
        <v>21</v>
      </c>
      <c r="N12" s="192">
        <v>125</v>
      </c>
      <c r="O12" s="192">
        <v>539</v>
      </c>
      <c r="P12" s="192">
        <v>343</v>
      </c>
      <c r="Q12" s="192">
        <v>1</v>
      </c>
      <c r="R12" s="192">
        <v>113</v>
      </c>
      <c r="S12" s="192">
        <v>80</v>
      </c>
      <c r="T12" s="192">
        <v>147</v>
      </c>
      <c r="U12" s="192">
        <v>184</v>
      </c>
      <c r="V12" s="192">
        <v>0</v>
      </c>
      <c r="W12" s="192">
        <v>0</v>
      </c>
      <c r="X12" s="192">
        <v>5</v>
      </c>
    </row>
    <row r="13" spans="1:24" x14ac:dyDescent="0.25">
      <c r="A13" s="2" t="s">
        <v>14</v>
      </c>
      <c r="B13" s="192">
        <v>18597</v>
      </c>
      <c r="C13" s="192">
        <v>264</v>
      </c>
      <c r="D13" s="192">
        <v>11</v>
      </c>
      <c r="E13" s="192">
        <v>2118</v>
      </c>
      <c r="F13" s="192">
        <v>3</v>
      </c>
      <c r="G13" s="192">
        <v>57</v>
      </c>
      <c r="H13" s="192">
        <v>1482</v>
      </c>
      <c r="I13" s="192">
        <v>4879</v>
      </c>
      <c r="J13" s="192">
        <v>740</v>
      </c>
      <c r="K13" s="192">
        <v>3470</v>
      </c>
      <c r="L13" s="192">
        <v>500</v>
      </c>
      <c r="M13" s="192">
        <v>79</v>
      </c>
      <c r="N13" s="192">
        <v>349</v>
      </c>
      <c r="O13" s="192">
        <v>1824</v>
      </c>
      <c r="P13" s="192">
        <v>1033</v>
      </c>
      <c r="Q13" s="192">
        <v>9</v>
      </c>
      <c r="R13" s="192">
        <v>228</v>
      </c>
      <c r="S13" s="192">
        <v>457</v>
      </c>
      <c r="T13" s="192">
        <v>408</v>
      </c>
      <c r="U13" s="192">
        <v>671</v>
      </c>
      <c r="V13" s="192">
        <v>0</v>
      </c>
      <c r="W13" s="192">
        <v>1</v>
      </c>
      <c r="X13" s="192">
        <v>14</v>
      </c>
    </row>
    <row r="14" spans="1:24" x14ac:dyDescent="0.25">
      <c r="A14" s="2" t="s">
        <v>15</v>
      </c>
      <c r="B14" s="192">
        <v>10829</v>
      </c>
      <c r="C14" s="192">
        <v>231</v>
      </c>
      <c r="D14" s="192">
        <v>2</v>
      </c>
      <c r="E14" s="192">
        <v>1011</v>
      </c>
      <c r="F14" s="192">
        <v>2</v>
      </c>
      <c r="G14" s="192">
        <v>4</v>
      </c>
      <c r="H14" s="192">
        <v>2798</v>
      </c>
      <c r="I14" s="192">
        <v>1410</v>
      </c>
      <c r="J14" s="192">
        <v>408</v>
      </c>
      <c r="K14" s="192">
        <v>386</v>
      </c>
      <c r="L14" s="192">
        <v>253</v>
      </c>
      <c r="M14" s="192">
        <v>99</v>
      </c>
      <c r="N14" s="192">
        <v>60</v>
      </c>
      <c r="O14" s="192">
        <v>936</v>
      </c>
      <c r="P14" s="192">
        <v>576</v>
      </c>
      <c r="Q14" s="192">
        <v>2</v>
      </c>
      <c r="R14" s="192">
        <v>245</v>
      </c>
      <c r="S14" s="192">
        <v>20</v>
      </c>
      <c r="T14" s="192">
        <v>569</v>
      </c>
      <c r="U14" s="192">
        <v>1785</v>
      </c>
      <c r="V14" s="192">
        <v>2</v>
      </c>
      <c r="W14" s="192">
        <v>0</v>
      </c>
      <c r="X14" s="192">
        <v>30</v>
      </c>
    </row>
    <row r="15" spans="1:24" x14ac:dyDescent="0.25">
      <c r="A15" s="2" t="s">
        <v>16</v>
      </c>
      <c r="B15" s="192">
        <v>1116</v>
      </c>
      <c r="C15" s="192">
        <v>6</v>
      </c>
      <c r="D15" s="192">
        <v>0</v>
      </c>
      <c r="E15" s="192">
        <v>43</v>
      </c>
      <c r="F15" s="192">
        <v>1</v>
      </c>
      <c r="G15" s="192">
        <v>0</v>
      </c>
      <c r="H15" s="192">
        <v>42</v>
      </c>
      <c r="I15" s="192">
        <v>100</v>
      </c>
      <c r="J15" s="192">
        <v>21</v>
      </c>
      <c r="K15" s="192">
        <v>46</v>
      </c>
      <c r="L15" s="192">
        <v>23</v>
      </c>
      <c r="M15" s="192">
        <v>1</v>
      </c>
      <c r="N15" s="192">
        <v>19</v>
      </c>
      <c r="O15" s="192">
        <v>69</v>
      </c>
      <c r="P15" s="192">
        <v>59</v>
      </c>
      <c r="Q15" s="192">
        <v>0</v>
      </c>
      <c r="R15" s="192">
        <v>15</v>
      </c>
      <c r="S15" s="192">
        <v>3</v>
      </c>
      <c r="T15" s="192">
        <v>23</v>
      </c>
      <c r="U15" s="192">
        <v>27</v>
      </c>
      <c r="V15" s="192">
        <v>0</v>
      </c>
      <c r="W15" s="192">
        <v>0</v>
      </c>
      <c r="X15" s="192">
        <v>618</v>
      </c>
    </row>
    <row r="16" spans="1:24" x14ac:dyDescent="0.25">
      <c r="A16" s="22" t="s">
        <v>265</v>
      </c>
      <c r="B16" s="194">
        <v>82428</v>
      </c>
      <c r="C16" s="194">
        <v>1695</v>
      </c>
      <c r="D16" s="194">
        <v>19</v>
      </c>
      <c r="E16" s="194">
        <v>9729</v>
      </c>
      <c r="F16" s="194">
        <v>23</v>
      </c>
      <c r="G16" s="194">
        <v>110</v>
      </c>
      <c r="H16" s="194">
        <v>14291</v>
      </c>
      <c r="I16" s="194">
        <v>16690</v>
      </c>
      <c r="J16" s="194">
        <v>2963</v>
      </c>
      <c r="K16" s="194">
        <v>9673</v>
      </c>
      <c r="L16" s="194">
        <v>1980</v>
      </c>
      <c r="M16" s="194">
        <v>922</v>
      </c>
      <c r="N16" s="194">
        <v>815</v>
      </c>
      <c r="O16" s="194">
        <v>7932</v>
      </c>
      <c r="P16" s="194">
        <v>3908</v>
      </c>
      <c r="Q16" s="194">
        <v>32</v>
      </c>
      <c r="R16" s="194">
        <v>1499</v>
      </c>
      <c r="S16" s="194">
        <v>806</v>
      </c>
      <c r="T16" s="194">
        <v>2352</v>
      </c>
      <c r="U16" s="194">
        <v>6235</v>
      </c>
      <c r="V16" s="194">
        <v>5</v>
      </c>
      <c r="W16" s="194">
        <v>2</v>
      </c>
      <c r="X16" s="194">
        <v>747</v>
      </c>
    </row>
    <row r="17" spans="1:24" x14ac:dyDescent="0.25">
      <c r="A17" s="279" t="s">
        <v>266</v>
      </c>
      <c r="B17" s="280"/>
      <c r="C17" s="280"/>
      <c r="D17" s="280"/>
      <c r="E17" s="280"/>
      <c r="F17" s="280"/>
      <c r="G17" s="280"/>
      <c r="H17" s="280"/>
      <c r="I17" s="280"/>
      <c r="J17" s="280"/>
      <c r="K17" s="280"/>
      <c r="L17" s="280"/>
      <c r="M17" s="280"/>
      <c r="N17" s="280"/>
      <c r="O17" s="280"/>
      <c r="P17" s="280"/>
      <c r="Q17" s="280"/>
      <c r="R17" s="280"/>
      <c r="S17" s="280"/>
      <c r="T17" s="280"/>
      <c r="U17" s="280"/>
      <c r="V17" s="280"/>
      <c r="W17" s="280"/>
      <c r="X17" s="280"/>
    </row>
    <row r="18" spans="1:24" x14ac:dyDescent="0.25">
      <c r="A18" s="2" t="s">
        <v>11</v>
      </c>
      <c r="B18" s="192">
        <v>3614</v>
      </c>
      <c r="C18" s="192">
        <v>68</v>
      </c>
      <c r="D18" s="192">
        <v>78</v>
      </c>
      <c r="E18" s="192">
        <v>115</v>
      </c>
      <c r="F18" s="192">
        <v>17</v>
      </c>
      <c r="G18" s="192">
        <v>0</v>
      </c>
      <c r="H18" s="192">
        <v>86</v>
      </c>
      <c r="I18" s="192">
        <v>517</v>
      </c>
      <c r="J18" s="192">
        <v>51</v>
      </c>
      <c r="K18" s="192">
        <v>1533</v>
      </c>
      <c r="L18" s="192">
        <v>56</v>
      </c>
      <c r="M18" s="192">
        <v>1</v>
      </c>
      <c r="N18" s="192">
        <v>140</v>
      </c>
      <c r="O18" s="192">
        <v>140</v>
      </c>
      <c r="P18" s="192">
        <v>117</v>
      </c>
      <c r="Q18" s="192">
        <v>0</v>
      </c>
      <c r="R18" s="192">
        <v>184</v>
      </c>
      <c r="S18" s="192">
        <v>23</v>
      </c>
      <c r="T18" s="192">
        <v>365</v>
      </c>
      <c r="U18" s="192">
        <v>123</v>
      </c>
      <c r="V18" s="192">
        <v>0</v>
      </c>
      <c r="W18" s="192">
        <v>0</v>
      </c>
      <c r="X18" s="192">
        <v>0</v>
      </c>
    </row>
    <row r="19" spans="1:24" x14ac:dyDescent="0.25">
      <c r="A19" s="2" t="s">
        <v>12</v>
      </c>
      <c r="B19" s="192">
        <v>45581</v>
      </c>
      <c r="C19" s="192">
        <v>1100</v>
      </c>
      <c r="D19" s="192">
        <v>4</v>
      </c>
      <c r="E19" s="192">
        <v>5940</v>
      </c>
      <c r="F19" s="192">
        <v>7</v>
      </c>
      <c r="G19" s="192">
        <v>32</v>
      </c>
      <c r="H19" s="192">
        <v>9628</v>
      </c>
      <c r="I19" s="192">
        <v>8881</v>
      </c>
      <c r="J19" s="192">
        <v>1571</v>
      </c>
      <c r="K19" s="192">
        <v>4248</v>
      </c>
      <c r="L19" s="192">
        <v>1060</v>
      </c>
      <c r="M19" s="192">
        <v>717</v>
      </c>
      <c r="N19" s="192">
        <v>234</v>
      </c>
      <c r="O19" s="192">
        <v>4518</v>
      </c>
      <c r="P19" s="192">
        <v>1856</v>
      </c>
      <c r="Q19" s="192">
        <v>20</v>
      </c>
      <c r="R19" s="192">
        <v>852</v>
      </c>
      <c r="S19" s="192">
        <v>235</v>
      </c>
      <c r="T19" s="192">
        <v>1097</v>
      </c>
      <c r="U19" s="192">
        <v>3497</v>
      </c>
      <c r="V19" s="192">
        <v>3</v>
      </c>
      <c r="W19" s="192">
        <v>1</v>
      </c>
      <c r="X19" s="192">
        <v>80</v>
      </c>
    </row>
    <row r="20" spans="1:24" x14ac:dyDescent="0.25">
      <c r="A20" s="2" t="s">
        <v>13</v>
      </c>
      <c r="B20" s="192">
        <v>39052</v>
      </c>
      <c r="C20" s="192">
        <v>461</v>
      </c>
      <c r="D20" s="192">
        <v>0</v>
      </c>
      <c r="E20" s="192">
        <v>12850</v>
      </c>
      <c r="F20" s="192">
        <v>96</v>
      </c>
      <c r="G20" s="192">
        <v>592</v>
      </c>
      <c r="H20" s="192">
        <v>1010</v>
      </c>
      <c r="I20" s="192">
        <v>7164</v>
      </c>
      <c r="J20" s="192">
        <v>2156</v>
      </c>
      <c r="K20" s="192">
        <v>6338</v>
      </c>
      <c r="L20" s="192">
        <v>580</v>
      </c>
      <c r="M20" s="192">
        <v>62</v>
      </c>
      <c r="N20" s="192">
        <v>1028</v>
      </c>
      <c r="O20" s="192">
        <v>2743</v>
      </c>
      <c r="P20" s="192">
        <v>1765</v>
      </c>
      <c r="Q20" s="192">
        <v>3</v>
      </c>
      <c r="R20" s="192">
        <v>497</v>
      </c>
      <c r="S20" s="192">
        <v>323</v>
      </c>
      <c r="T20" s="192">
        <v>849</v>
      </c>
      <c r="U20" s="192">
        <v>524</v>
      </c>
      <c r="V20" s="192">
        <v>0</v>
      </c>
      <c r="W20" s="192">
        <v>0</v>
      </c>
      <c r="X20" s="192">
        <v>11</v>
      </c>
    </row>
    <row r="21" spans="1:24" x14ac:dyDescent="0.25">
      <c r="A21" s="2" t="s">
        <v>14</v>
      </c>
      <c r="B21" s="192">
        <v>144574</v>
      </c>
      <c r="C21" s="192">
        <v>2410</v>
      </c>
      <c r="D21" s="192">
        <v>1987</v>
      </c>
      <c r="E21" s="192">
        <v>40048</v>
      </c>
      <c r="F21" s="192">
        <v>7</v>
      </c>
      <c r="G21" s="192">
        <v>512</v>
      </c>
      <c r="H21" s="192">
        <v>10556</v>
      </c>
      <c r="I21" s="192">
        <v>31508</v>
      </c>
      <c r="J21" s="192">
        <v>8327</v>
      </c>
      <c r="K21" s="192">
        <v>18586</v>
      </c>
      <c r="L21" s="192">
        <v>3022</v>
      </c>
      <c r="M21" s="192">
        <v>326</v>
      </c>
      <c r="N21" s="192">
        <v>1709</v>
      </c>
      <c r="O21" s="192">
        <v>7248</v>
      </c>
      <c r="P21" s="192">
        <v>6698</v>
      </c>
      <c r="Q21" s="192">
        <v>38</v>
      </c>
      <c r="R21" s="192">
        <v>708</v>
      </c>
      <c r="S21" s="192">
        <v>4625</v>
      </c>
      <c r="T21" s="192">
        <v>3701</v>
      </c>
      <c r="U21" s="192">
        <v>2499</v>
      </c>
      <c r="V21" s="192">
        <v>0</v>
      </c>
      <c r="W21" s="192">
        <v>1</v>
      </c>
      <c r="X21" s="192">
        <v>58</v>
      </c>
    </row>
    <row r="22" spans="1:24" x14ac:dyDescent="0.25">
      <c r="A22" s="2" t="s">
        <v>15</v>
      </c>
      <c r="B22" s="192">
        <v>10817</v>
      </c>
      <c r="C22" s="192">
        <v>231</v>
      </c>
      <c r="D22" s="192">
        <v>2</v>
      </c>
      <c r="E22" s="192">
        <v>1011</v>
      </c>
      <c r="F22" s="192">
        <v>2</v>
      </c>
      <c r="G22" s="192">
        <v>4</v>
      </c>
      <c r="H22" s="192">
        <v>2796</v>
      </c>
      <c r="I22" s="192">
        <v>1409</v>
      </c>
      <c r="J22" s="192">
        <v>408</v>
      </c>
      <c r="K22" s="192">
        <v>385</v>
      </c>
      <c r="L22" s="192">
        <v>253</v>
      </c>
      <c r="M22" s="192">
        <v>99</v>
      </c>
      <c r="N22" s="192">
        <v>60</v>
      </c>
      <c r="O22" s="192">
        <v>934</v>
      </c>
      <c r="P22" s="192">
        <v>575</v>
      </c>
      <c r="Q22" s="192">
        <v>2</v>
      </c>
      <c r="R22" s="192">
        <v>244</v>
      </c>
      <c r="S22" s="192">
        <v>20</v>
      </c>
      <c r="T22" s="192">
        <v>568</v>
      </c>
      <c r="U22" s="192">
        <v>1782</v>
      </c>
      <c r="V22" s="192">
        <v>2</v>
      </c>
      <c r="W22" s="192">
        <v>0</v>
      </c>
      <c r="X22" s="192">
        <v>30</v>
      </c>
    </row>
    <row r="23" spans="1:24" x14ac:dyDescent="0.25">
      <c r="A23" s="2" t="s">
        <v>16</v>
      </c>
      <c r="B23" s="192">
        <v>1116</v>
      </c>
      <c r="C23" s="192">
        <v>6</v>
      </c>
      <c r="D23" s="192">
        <v>0</v>
      </c>
      <c r="E23" s="192">
        <v>43</v>
      </c>
      <c r="F23" s="192">
        <v>1</v>
      </c>
      <c r="G23" s="192">
        <v>0</v>
      </c>
      <c r="H23" s="192">
        <v>42</v>
      </c>
      <c r="I23" s="192">
        <v>100</v>
      </c>
      <c r="J23" s="192">
        <v>21</v>
      </c>
      <c r="K23" s="192">
        <v>46</v>
      </c>
      <c r="L23" s="192">
        <v>23</v>
      </c>
      <c r="M23" s="192">
        <v>1</v>
      </c>
      <c r="N23" s="192">
        <v>19</v>
      </c>
      <c r="O23" s="192">
        <v>69</v>
      </c>
      <c r="P23" s="192">
        <v>59</v>
      </c>
      <c r="Q23" s="192">
        <v>0</v>
      </c>
      <c r="R23" s="192">
        <v>15</v>
      </c>
      <c r="S23" s="192">
        <v>3</v>
      </c>
      <c r="T23" s="192">
        <v>23</v>
      </c>
      <c r="U23" s="192">
        <v>27</v>
      </c>
      <c r="V23" s="192">
        <v>0</v>
      </c>
      <c r="W23" s="192">
        <v>0</v>
      </c>
      <c r="X23" s="192">
        <v>618</v>
      </c>
    </row>
    <row r="24" spans="1:24" x14ac:dyDescent="0.25">
      <c r="A24" s="22" t="s">
        <v>265</v>
      </c>
      <c r="B24" s="194">
        <v>244754</v>
      </c>
      <c r="C24" s="194">
        <v>4276</v>
      </c>
      <c r="D24" s="194">
        <v>2071</v>
      </c>
      <c r="E24" s="194">
        <v>60007</v>
      </c>
      <c r="F24" s="194">
        <v>130</v>
      </c>
      <c r="G24" s="194">
        <v>1140</v>
      </c>
      <c r="H24" s="194">
        <v>24118</v>
      </c>
      <c r="I24" s="194">
        <v>49579</v>
      </c>
      <c r="J24" s="194">
        <v>12534</v>
      </c>
      <c r="K24" s="194">
        <v>31136</v>
      </c>
      <c r="L24" s="194">
        <v>4994</v>
      </c>
      <c r="M24" s="194">
        <v>1206</v>
      </c>
      <c r="N24" s="194">
        <v>3190</v>
      </c>
      <c r="O24" s="194">
        <v>15652</v>
      </c>
      <c r="P24" s="194">
        <v>11070</v>
      </c>
      <c r="Q24" s="194">
        <v>63</v>
      </c>
      <c r="R24" s="194">
        <v>2500</v>
      </c>
      <c r="S24" s="194">
        <v>5229</v>
      </c>
      <c r="T24" s="194">
        <v>6603</v>
      </c>
      <c r="U24" s="194">
        <v>8452</v>
      </c>
      <c r="V24" s="194">
        <v>5</v>
      </c>
      <c r="W24" s="194">
        <v>2</v>
      </c>
      <c r="X24" s="194">
        <v>797</v>
      </c>
    </row>
    <row r="25" spans="1:24" x14ac:dyDescent="0.25">
      <c r="A25" s="279" t="s">
        <v>267</v>
      </c>
      <c r="B25" s="280"/>
      <c r="C25" s="280"/>
      <c r="D25" s="280"/>
      <c r="E25" s="280"/>
      <c r="F25" s="280"/>
      <c r="G25" s="280"/>
      <c r="H25" s="280"/>
      <c r="I25" s="280"/>
      <c r="J25" s="280"/>
      <c r="K25" s="280"/>
      <c r="L25" s="280"/>
      <c r="M25" s="280"/>
      <c r="N25" s="280"/>
      <c r="O25" s="280"/>
      <c r="P25" s="280"/>
      <c r="Q25" s="280"/>
      <c r="R25" s="280"/>
      <c r="S25" s="280"/>
      <c r="T25" s="280"/>
      <c r="U25" s="280"/>
      <c r="V25" s="280"/>
      <c r="W25" s="280"/>
      <c r="X25" s="280"/>
    </row>
    <row r="26" spans="1:24" x14ac:dyDescent="0.25">
      <c r="A26" s="2" t="s">
        <v>11</v>
      </c>
      <c r="B26" s="193">
        <v>1877865.44</v>
      </c>
      <c r="C26" s="193">
        <v>38700.410000000003</v>
      </c>
      <c r="D26" s="193">
        <v>24819.56</v>
      </c>
      <c r="E26" s="193">
        <v>51747.54</v>
      </c>
      <c r="F26" s="193">
        <v>11531.95</v>
      </c>
      <c r="G26" s="193">
        <v>0</v>
      </c>
      <c r="H26" s="193">
        <v>44230.28</v>
      </c>
      <c r="I26" s="193">
        <v>234539.59</v>
      </c>
      <c r="J26" s="193">
        <v>26525.53</v>
      </c>
      <c r="K26" s="193">
        <v>803196.22</v>
      </c>
      <c r="L26" s="193">
        <v>39558.42</v>
      </c>
      <c r="M26" s="193">
        <v>603.16999999999996</v>
      </c>
      <c r="N26" s="193">
        <v>85094.71</v>
      </c>
      <c r="O26" s="193">
        <v>70005.3</v>
      </c>
      <c r="P26" s="193">
        <v>69149.78</v>
      </c>
      <c r="Q26" s="193">
        <v>0</v>
      </c>
      <c r="R26" s="193">
        <v>82467.8</v>
      </c>
      <c r="S26" s="193">
        <v>12146.73</v>
      </c>
      <c r="T26" s="193">
        <v>220339.04</v>
      </c>
      <c r="U26" s="193">
        <v>63209.41</v>
      </c>
      <c r="V26" s="193">
        <v>0</v>
      </c>
      <c r="W26" s="193">
        <v>0</v>
      </c>
      <c r="X26" s="193">
        <v>0</v>
      </c>
    </row>
    <row r="27" spans="1:24" x14ac:dyDescent="0.25">
      <c r="A27" s="2" t="s">
        <v>12</v>
      </c>
      <c r="B27" s="193">
        <v>30222412.300000001</v>
      </c>
      <c r="C27" s="193">
        <v>765396.43</v>
      </c>
      <c r="D27" s="193">
        <v>1800</v>
      </c>
      <c r="E27" s="193">
        <v>3939057.65</v>
      </c>
      <c r="F27" s="193">
        <v>4770</v>
      </c>
      <c r="G27" s="193">
        <v>19980</v>
      </c>
      <c r="H27" s="193">
        <v>6955232.8899999997</v>
      </c>
      <c r="I27" s="193">
        <v>5381751.6600000001</v>
      </c>
      <c r="J27" s="193">
        <v>1046746.33</v>
      </c>
      <c r="K27" s="193">
        <v>2955885.53</v>
      </c>
      <c r="L27" s="193">
        <v>699794.03</v>
      </c>
      <c r="M27" s="193">
        <v>418188.02</v>
      </c>
      <c r="N27" s="193">
        <v>161239.24</v>
      </c>
      <c r="O27" s="193">
        <v>2932137.54</v>
      </c>
      <c r="P27" s="193">
        <v>1304547.43</v>
      </c>
      <c r="Q27" s="193">
        <v>11010.53</v>
      </c>
      <c r="R27" s="193">
        <v>544500.06999999995</v>
      </c>
      <c r="S27" s="193">
        <v>123859.81</v>
      </c>
      <c r="T27" s="193">
        <v>791052.19</v>
      </c>
      <c r="U27" s="193">
        <v>2107392.5</v>
      </c>
      <c r="V27" s="193">
        <v>1710</v>
      </c>
      <c r="W27" s="193">
        <v>810</v>
      </c>
      <c r="X27" s="193">
        <v>55550.45</v>
      </c>
    </row>
    <row r="28" spans="1:24" x14ac:dyDescent="0.25">
      <c r="A28" s="2" t="s">
        <v>13</v>
      </c>
      <c r="B28" s="193">
        <v>15502706.48</v>
      </c>
      <c r="C28" s="193">
        <v>334492.51</v>
      </c>
      <c r="D28" s="193">
        <v>0</v>
      </c>
      <c r="E28" s="193">
        <v>2851258.94</v>
      </c>
      <c r="F28" s="193">
        <v>39232.6</v>
      </c>
      <c r="G28" s="193">
        <v>148419.78</v>
      </c>
      <c r="H28" s="193">
        <v>584487.68999999994</v>
      </c>
      <c r="I28" s="193">
        <v>3118924.3</v>
      </c>
      <c r="J28" s="193">
        <v>468365.79</v>
      </c>
      <c r="K28" s="193">
        <v>3768447.39</v>
      </c>
      <c r="L28" s="193">
        <v>416647.42</v>
      </c>
      <c r="M28" s="193">
        <v>25211.41</v>
      </c>
      <c r="N28" s="193">
        <v>500059.74</v>
      </c>
      <c r="O28" s="193">
        <v>1069896.8600000001</v>
      </c>
      <c r="P28" s="193">
        <v>953566.49</v>
      </c>
      <c r="Q28" s="193">
        <v>1720.06</v>
      </c>
      <c r="R28" s="193">
        <v>263739.09000000003</v>
      </c>
      <c r="S28" s="193">
        <v>143049.88</v>
      </c>
      <c r="T28" s="193">
        <v>581015.68999999994</v>
      </c>
      <c r="U28" s="193">
        <v>230667.09</v>
      </c>
      <c r="V28" s="193">
        <v>0</v>
      </c>
      <c r="W28" s="193">
        <v>0</v>
      </c>
      <c r="X28" s="193">
        <v>3503.75</v>
      </c>
    </row>
    <row r="29" spans="1:24" x14ac:dyDescent="0.25">
      <c r="A29" s="2" t="s">
        <v>14</v>
      </c>
      <c r="B29" s="193">
        <v>61199232.350000001</v>
      </c>
      <c r="C29" s="193">
        <v>1011847.55</v>
      </c>
      <c r="D29" s="193">
        <v>550317.52</v>
      </c>
      <c r="E29" s="193">
        <v>15928876</v>
      </c>
      <c r="F29" s="193">
        <v>4280.0200000000004</v>
      </c>
      <c r="G29" s="193">
        <v>183450.89</v>
      </c>
      <c r="H29" s="193">
        <v>5007944.28</v>
      </c>
      <c r="I29" s="193">
        <v>11709149.43</v>
      </c>
      <c r="J29" s="193">
        <v>3578052.72</v>
      </c>
      <c r="K29" s="193">
        <v>9445208.6999999993</v>
      </c>
      <c r="L29" s="193">
        <v>1456753.41</v>
      </c>
      <c r="M29" s="193">
        <v>118820.27</v>
      </c>
      <c r="N29" s="193">
        <v>764749.54</v>
      </c>
      <c r="O29" s="193">
        <v>3294876.9</v>
      </c>
      <c r="P29" s="193">
        <v>3321035.22</v>
      </c>
      <c r="Q29" s="193">
        <v>17563.580000000002</v>
      </c>
      <c r="R29" s="193">
        <v>295065.03999999998</v>
      </c>
      <c r="S29" s="193">
        <v>2022751.83</v>
      </c>
      <c r="T29" s="193">
        <v>1446705.47</v>
      </c>
      <c r="U29" s="193">
        <v>1011732.59</v>
      </c>
      <c r="V29" s="193">
        <v>0</v>
      </c>
      <c r="W29" s="193">
        <v>270</v>
      </c>
      <c r="X29" s="193">
        <v>29781.39</v>
      </c>
    </row>
    <row r="30" spans="1:24" x14ac:dyDescent="0.25">
      <c r="A30" s="2" t="s">
        <v>15</v>
      </c>
      <c r="B30" s="193">
        <v>3295097.08</v>
      </c>
      <c r="C30" s="193">
        <v>71811.070000000007</v>
      </c>
      <c r="D30" s="193">
        <v>630</v>
      </c>
      <c r="E30" s="193">
        <v>308926.84999999998</v>
      </c>
      <c r="F30" s="193">
        <v>630</v>
      </c>
      <c r="G30" s="193">
        <v>1260</v>
      </c>
      <c r="H30" s="193">
        <v>869294.03</v>
      </c>
      <c r="I30" s="193">
        <v>427503.17</v>
      </c>
      <c r="J30" s="193">
        <v>123934.19</v>
      </c>
      <c r="K30" s="193">
        <v>116101.95</v>
      </c>
      <c r="L30" s="193">
        <v>77477.210000000006</v>
      </c>
      <c r="M30" s="193">
        <v>29021.65</v>
      </c>
      <c r="N30" s="193">
        <v>18800</v>
      </c>
      <c r="O30" s="193">
        <v>285051.69</v>
      </c>
      <c r="P30" s="193">
        <v>175832.07</v>
      </c>
      <c r="Q30" s="193">
        <v>630</v>
      </c>
      <c r="R30" s="193">
        <v>73370.570000000007</v>
      </c>
      <c r="S30" s="193">
        <v>5628.4</v>
      </c>
      <c r="T30" s="193">
        <v>171387.19</v>
      </c>
      <c r="U30" s="193">
        <v>528113.34</v>
      </c>
      <c r="V30" s="193">
        <v>630</v>
      </c>
      <c r="W30" s="193">
        <v>0</v>
      </c>
      <c r="X30" s="193">
        <v>9063.7000000000007</v>
      </c>
    </row>
    <row r="31" spans="1:24" x14ac:dyDescent="0.25">
      <c r="A31" s="2" t="s">
        <v>16</v>
      </c>
      <c r="B31" s="193">
        <v>340649</v>
      </c>
      <c r="C31" s="193">
        <v>1890</v>
      </c>
      <c r="D31" s="193">
        <v>0</v>
      </c>
      <c r="E31" s="193">
        <v>13141.01</v>
      </c>
      <c r="F31" s="193">
        <v>315</v>
      </c>
      <c r="G31" s="193">
        <v>0</v>
      </c>
      <c r="H31" s="193">
        <v>13043.37</v>
      </c>
      <c r="I31" s="193">
        <v>30279.360000000001</v>
      </c>
      <c r="J31" s="193">
        <v>6615</v>
      </c>
      <c r="K31" s="193">
        <v>14037.3</v>
      </c>
      <c r="L31" s="193">
        <v>7078.94</v>
      </c>
      <c r="M31" s="193">
        <v>315</v>
      </c>
      <c r="N31" s="193">
        <v>5898.4</v>
      </c>
      <c r="O31" s="193">
        <v>20908.97</v>
      </c>
      <c r="P31" s="193">
        <v>18119.8</v>
      </c>
      <c r="Q31" s="193">
        <v>0</v>
      </c>
      <c r="R31" s="193">
        <v>4638.3999999999996</v>
      </c>
      <c r="S31" s="193">
        <v>945</v>
      </c>
      <c r="T31" s="193">
        <v>6890.78</v>
      </c>
      <c r="U31" s="193">
        <v>8013.68</v>
      </c>
      <c r="V31" s="193">
        <v>0</v>
      </c>
      <c r="W31" s="193">
        <v>0</v>
      </c>
      <c r="X31" s="193">
        <v>188518.99</v>
      </c>
    </row>
    <row r="32" spans="1:24" x14ac:dyDescent="0.25">
      <c r="A32" s="22" t="s">
        <v>265</v>
      </c>
      <c r="B32" s="195">
        <v>112437962.65000001</v>
      </c>
      <c r="C32" s="195">
        <v>2224137.9700000002</v>
      </c>
      <c r="D32" s="195">
        <v>577567.07999999996</v>
      </c>
      <c r="E32" s="195">
        <v>23093007.989999998</v>
      </c>
      <c r="F32" s="195">
        <v>60759.57</v>
      </c>
      <c r="G32" s="195">
        <v>353110.67</v>
      </c>
      <c r="H32" s="195">
        <v>13474232.539999999</v>
      </c>
      <c r="I32" s="195">
        <v>20902147.510000002</v>
      </c>
      <c r="J32" s="195">
        <v>5250239.5599999996</v>
      </c>
      <c r="K32" s="195">
        <v>17102877.09</v>
      </c>
      <c r="L32" s="195">
        <v>2697309.43</v>
      </c>
      <c r="M32" s="195">
        <v>592159.52</v>
      </c>
      <c r="N32" s="195">
        <v>1535841.63</v>
      </c>
      <c r="O32" s="195">
        <v>7672877.2599999998</v>
      </c>
      <c r="P32" s="195">
        <v>5842250.79</v>
      </c>
      <c r="Q32" s="195">
        <v>30924.17</v>
      </c>
      <c r="R32" s="195">
        <v>1263780.97</v>
      </c>
      <c r="S32" s="195">
        <v>2308381.65</v>
      </c>
      <c r="T32" s="195">
        <v>3217390.36</v>
      </c>
      <c r="U32" s="195">
        <v>3949128.61</v>
      </c>
      <c r="V32" s="195">
        <v>2340</v>
      </c>
      <c r="W32" s="195">
        <v>1080</v>
      </c>
      <c r="X32" s="195">
        <v>286418.28000000003</v>
      </c>
    </row>
    <row r="34" spans="1:3" x14ac:dyDescent="0.25">
      <c r="A34" s="261" t="str">
        <f>HYPERLINK("#'Vysvetlivky'!A15", "Vysvetlivky k sekciám SK-NACE")</f>
        <v>Vysvetlivky k sekciám SK-NACE</v>
      </c>
      <c r="B34" s="262"/>
      <c r="C34" s="262"/>
    </row>
    <row r="35" spans="1:3" x14ac:dyDescent="0.25">
      <c r="A35" s="261" t="str">
        <f>HYPERLINK("#'Obsah'!A1", "Späť na obsah dátovej prílohy")</f>
        <v>Späť na obsah dátovej prílohy</v>
      </c>
      <c r="B35" s="262"/>
      <c r="C35" s="262"/>
    </row>
  </sheetData>
  <mergeCells count="11">
    <mergeCell ref="A2:X2"/>
    <mergeCell ref="A3:X3"/>
    <mergeCell ref="A5:X5"/>
    <mergeCell ref="A7:A8"/>
    <mergeCell ref="B7:B8"/>
    <mergeCell ref="C7:X7"/>
    <mergeCell ref="A9:X9"/>
    <mergeCell ref="A17:X17"/>
    <mergeCell ref="A25:X25"/>
    <mergeCell ref="A34:C34"/>
    <mergeCell ref="A35:C35"/>
  </mergeCells>
  <pageMargins left="0.7" right="0.7" top="0.75" bottom="0.75" header="0.3" footer="0.3"/>
  <pageSetup paperSize="9" orientation="portrait" horizontalDpi="300" verticalDpi="30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199218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59" t="s">
        <v>276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</row>
    <row r="3" spans="1:24" x14ac:dyDescent="0.25">
      <c r="A3" s="281" t="s">
        <v>291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</row>
    <row r="5" spans="1:24" x14ac:dyDescent="0.25">
      <c r="A5" s="260" t="s">
        <v>2</v>
      </c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</row>
    <row r="7" spans="1:24" x14ac:dyDescent="0.25">
      <c r="A7" s="273" t="s">
        <v>4</v>
      </c>
      <c r="B7" s="273" t="s">
        <v>257</v>
      </c>
      <c r="C7" s="267" t="s">
        <v>292</v>
      </c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</row>
    <row r="8" spans="1:24" x14ac:dyDescent="0.25">
      <c r="A8" s="273"/>
      <c r="B8" s="273"/>
      <c r="C8" s="1" t="s">
        <v>293</v>
      </c>
      <c r="D8" s="1" t="s">
        <v>294</v>
      </c>
      <c r="E8" s="1" t="s">
        <v>295</v>
      </c>
      <c r="F8" s="1" t="s">
        <v>296</v>
      </c>
      <c r="G8" s="1" t="s">
        <v>297</v>
      </c>
      <c r="H8" s="1" t="s">
        <v>298</v>
      </c>
      <c r="I8" s="1" t="s">
        <v>299</v>
      </c>
      <c r="J8" s="1" t="s">
        <v>300</v>
      </c>
      <c r="K8" s="1" t="s">
        <v>301</v>
      </c>
      <c r="L8" s="1" t="s">
        <v>302</v>
      </c>
      <c r="M8" s="1" t="s">
        <v>303</v>
      </c>
      <c r="N8" s="1" t="s">
        <v>304</v>
      </c>
      <c r="O8" s="1" t="s">
        <v>305</v>
      </c>
      <c r="P8" s="1" t="s">
        <v>306</v>
      </c>
      <c r="Q8" s="1" t="s">
        <v>307</v>
      </c>
      <c r="R8" s="1" t="s">
        <v>308</v>
      </c>
      <c r="S8" s="1" t="s">
        <v>309</v>
      </c>
      <c r="T8" s="1" t="s">
        <v>310</v>
      </c>
      <c r="U8" s="1" t="s">
        <v>311</v>
      </c>
      <c r="V8" s="1" t="s">
        <v>312</v>
      </c>
      <c r="W8" s="1" t="s">
        <v>313</v>
      </c>
      <c r="X8" s="1" t="s">
        <v>314</v>
      </c>
    </row>
    <row r="9" spans="1:24" x14ac:dyDescent="0.25">
      <c r="A9" s="279" t="s">
        <v>264</v>
      </c>
      <c r="B9" s="280"/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0"/>
      <c r="X9" s="280"/>
    </row>
    <row r="10" spans="1:24" x14ac:dyDescent="0.25">
      <c r="A10" s="2" t="s">
        <v>11</v>
      </c>
      <c r="B10" s="196">
        <v>2012</v>
      </c>
      <c r="C10" s="196">
        <v>19</v>
      </c>
      <c r="D10" s="196">
        <v>2</v>
      </c>
      <c r="E10" s="196">
        <v>94</v>
      </c>
      <c r="F10" s="196">
        <v>2</v>
      </c>
      <c r="G10" s="196">
        <v>5</v>
      </c>
      <c r="H10" s="196">
        <v>64</v>
      </c>
      <c r="I10" s="196">
        <v>755</v>
      </c>
      <c r="J10" s="196">
        <v>32</v>
      </c>
      <c r="K10" s="196">
        <v>466</v>
      </c>
      <c r="L10" s="196">
        <v>19</v>
      </c>
      <c r="M10" s="196">
        <v>8</v>
      </c>
      <c r="N10" s="196">
        <v>40</v>
      </c>
      <c r="O10" s="196">
        <v>58</v>
      </c>
      <c r="P10" s="196">
        <v>64</v>
      </c>
      <c r="Q10" s="196">
        <v>0</v>
      </c>
      <c r="R10" s="196">
        <v>68</v>
      </c>
      <c r="S10" s="196">
        <v>11</v>
      </c>
      <c r="T10" s="196">
        <v>116</v>
      </c>
      <c r="U10" s="196">
        <v>188</v>
      </c>
      <c r="V10" s="196">
        <v>0</v>
      </c>
      <c r="W10" s="196">
        <v>0</v>
      </c>
      <c r="X10" s="196">
        <v>1</v>
      </c>
    </row>
    <row r="11" spans="1:24" x14ac:dyDescent="0.25">
      <c r="A11" s="2" t="s">
        <v>12</v>
      </c>
      <c r="B11" s="196">
        <v>46909</v>
      </c>
      <c r="C11" s="196">
        <v>1017</v>
      </c>
      <c r="D11" s="196">
        <v>2</v>
      </c>
      <c r="E11" s="196">
        <v>6031</v>
      </c>
      <c r="F11" s="196">
        <v>4</v>
      </c>
      <c r="G11" s="196">
        <v>30</v>
      </c>
      <c r="H11" s="196">
        <v>9945</v>
      </c>
      <c r="I11" s="196">
        <v>9046</v>
      </c>
      <c r="J11" s="196">
        <v>1659</v>
      </c>
      <c r="K11" s="196">
        <v>4317</v>
      </c>
      <c r="L11" s="196">
        <v>957</v>
      </c>
      <c r="M11" s="196">
        <v>719</v>
      </c>
      <c r="N11" s="196">
        <v>232</v>
      </c>
      <c r="O11" s="196">
        <v>4379</v>
      </c>
      <c r="P11" s="196">
        <v>1914</v>
      </c>
      <c r="Q11" s="196">
        <v>14</v>
      </c>
      <c r="R11" s="196">
        <v>908</v>
      </c>
      <c r="S11" s="196">
        <v>229</v>
      </c>
      <c r="T11" s="196">
        <v>1095</v>
      </c>
      <c r="U11" s="196">
        <v>4320</v>
      </c>
      <c r="V11" s="196">
        <v>1</v>
      </c>
      <c r="W11" s="196">
        <v>1</v>
      </c>
      <c r="X11" s="196">
        <v>89</v>
      </c>
    </row>
    <row r="12" spans="1:24" x14ac:dyDescent="0.25">
      <c r="A12" s="2" t="s">
        <v>13</v>
      </c>
      <c r="B12" s="196">
        <v>5908</v>
      </c>
      <c r="C12" s="196">
        <v>73</v>
      </c>
      <c r="D12" s="196">
        <v>0</v>
      </c>
      <c r="E12" s="196">
        <v>589</v>
      </c>
      <c r="F12" s="196">
        <v>9</v>
      </c>
      <c r="G12" s="196">
        <v>17</v>
      </c>
      <c r="H12" s="196">
        <v>316</v>
      </c>
      <c r="I12" s="196">
        <v>1657</v>
      </c>
      <c r="J12" s="196">
        <v>213</v>
      </c>
      <c r="K12" s="196">
        <v>1136</v>
      </c>
      <c r="L12" s="196">
        <v>135</v>
      </c>
      <c r="M12" s="196">
        <v>30</v>
      </c>
      <c r="N12" s="196">
        <v>141</v>
      </c>
      <c r="O12" s="196">
        <v>580</v>
      </c>
      <c r="P12" s="196">
        <v>378</v>
      </c>
      <c r="Q12" s="196">
        <v>1</v>
      </c>
      <c r="R12" s="196">
        <v>122</v>
      </c>
      <c r="S12" s="196">
        <v>84</v>
      </c>
      <c r="T12" s="196">
        <v>173</v>
      </c>
      <c r="U12" s="196">
        <v>250</v>
      </c>
      <c r="V12" s="196">
        <v>0</v>
      </c>
      <c r="W12" s="196">
        <v>0</v>
      </c>
      <c r="X12" s="196">
        <v>4</v>
      </c>
    </row>
    <row r="13" spans="1:24" x14ac:dyDescent="0.25">
      <c r="A13" s="2" t="s">
        <v>14</v>
      </c>
      <c r="B13" s="196">
        <v>17794</v>
      </c>
      <c r="C13" s="196">
        <v>243</v>
      </c>
      <c r="D13" s="196">
        <v>14</v>
      </c>
      <c r="E13" s="196">
        <v>2041</v>
      </c>
      <c r="F13" s="196">
        <v>3</v>
      </c>
      <c r="G13" s="196">
        <v>55</v>
      </c>
      <c r="H13" s="196">
        <v>1350</v>
      </c>
      <c r="I13" s="196">
        <v>4749</v>
      </c>
      <c r="J13" s="196">
        <v>788</v>
      </c>
      <c r="K13" s="196">
        <v>3395</v>
      </c>
      <c r="L13" s="196">
        <v>441</v>
      </c>
      <c r="M13" s="196">
        <v>73</v>
      </c>
      <c r="N13" s="196">
        <v>334</v>
      </c>
      <c r="O13" s="196">
        <v>1577</v>
      </c>
      <c r="P13" s="196">
        <v>1022</v>
      </c>
      <c r="Q13" s="196">
        <v>7</v>
      </c>
      <c r="R13" s="196">
        <v>223</v>
      </c>
      <c r="S13" s="196">
        <v>390</v>
      </c>
      <c r="T13" s="196">
        <v>382</v>
      </c>
      <c r="U13" s="196">
        <v>695</v>
      </c>
      <c r="V13" s="196">
        <v>0</v>
      </c>
      <c r="W13" s="196">
        <v>1</v>
      </c>
      <c r="X13" s="196">
        <v>11</v>
      </c>
    </row>
    <row r="14" spans="1:24" x14ac:dyDescent="0.25">
      <c r="A14" s="2" t="s">
        <v>15</v>
      </c>
      <c r="B14" s="196">
        <v>9889</v>
      </c>
      <c r="C14" s="196">
        <v>200</v>
      </c>
      <c r="D14" s="196">
        <v>2</v>
      </c>
      <c r="E14" s="196">
        <v>891</v>
      </c>
      <c r="F14" s="196">
        <v>1</v>
      </c>
      <c r="G14" s="196">
        <v>4</v>
      </c>
      <c r="H14" s="196">
        <v>2575</v>
      </c>
      <c r="I14" s="196">
        <v>1244</v>
      </c>
      <c r="J14" s="196">
        <v>363</v>
      </c>
      <c r="K14" s="196">
        <v>336</v>
      </c>
      <c r="L14" s="196">
        <v>204</v>
      </c>
      <c r="M14" s="196">
        <v>98</v>
      </c>
      <c r="N14" s="196">
        <v>49</v>
      </c>
      <c r="O14" s="196">
        <v>791</v>
      </c>
      <c r="P14" s="196">
        <v>483</v>
      </c>
      <c r="Q14" s="196">
        <v>2</v>
      </c>
      <c r="R14" s="196">
        <v>239</v>
      </c>
      <c r="S14" s="196">
        <v>18</v>
      </c>
      <c r="T14" s="196">
        <v>488</v>
      </c>
      <c r="U14" s="196">
        <v>1870</v>
      </c>
      <c r="V14" s="196">
        <v>2</v>
      </c>
      <c r="W14" s="196">
        <v>0</v>
      </c>
      <c r="X14" s="196">
        <v>29</v>
      </c>
    </row>
    <row r="15" spans="1:24" x14ac:dyDescent="0.25">
      <c r="A15" s="2" t="s">
        <v>16</v>
      </c>
      <c r="B15" s="196">
        <v>1083</v>
      </c>
      <c r="C15" s="196">
        <v>7</v>
      </c>
      <c r="D15" s="196">
        <v>0</v>
      </c>
      <c r="E15" s="196">
        <v>43</v>
      </c>
      <c r="F15" s="196">
        <v>1</v>
      </c>
      <c r="G15" s="196">
        <v>0</v>
      </c>
      <c r="H15" s="196">
        <v>39</v>
      </c>
      <c r="I15" s="196">
        <v>99</v>
      </c>
      <c r="J15" s="196">
        <v>21</v>
      </c>
      <c r="K15" s="196">
        <v>49</v>
      </c>
      <c r="L15" s="196">
        <v>22</v>
      </c>
      <c r="M15" s="196">
        <v>3</v>
      </c>
      <c r="N15" s="196">
        <v>20</v>
      </c>
      <c r="O15" s="196">
        <v>64</v>
      </c>
      <c r="P15" s="196">
        <v>58</v>
      </c>
      <c r="Q15" s="196">
        <v>0</v>
      </c>
      <c r="R15" s="196">
        <v>16</v>
      </c>
      <c r="S15" s="196">
        <v>3</v>
      </c>
      <c r="T15" s="196">
        <v>24</v>
      </c>
      <c r="U15" s="196">
        <v>29</v>
      </c>
      <c r="V15" s="196">
        <v>0</v>
      </c>
      <c r="W15" s="196">
        <v>0</v>
      </c>
      <c r="X15" s="196">
        <v>585</v>
      </c>
    </row>
    <row r="16" spans="1:24" x14ac:dyDescent="0.25">
      <c r="A16" s="22" t="s">
        <v>265</v>
      </c>
      <c r="B16" s="198">
        <v>83595</v>
      </c>
      <c r="C16" s="198">
        <v>1559</v>
      </c>
      <c r="D16" s="198">
        <v>20</v>
      </c>
      <c r="E16" s="198">
        <v>9689</v>
      </c>
      <c r="F16" s="198">
        <v>20</v>
      </c>
      <c r="G16" s="198">
        <v>111</v>
      </c>
      <c r="H16" s="198">
        <v>14289</v>
      </c>
      <c r="I16" s="198">
        <v>17550</v>
      </c>
      <c r="J16" s="198">
        <v>3076</v>
      </c>
      <c r="K16" s="198">
        <v>9699</v>
      </c>
      <c r="L16" s="198">
        <v>1778</v>
      </c>
      <c r="M16" s="198">
        <v>931</v>
      </c>
      <c r="N16" s="198">
        <v>816</v>
      </c>
      <c r="O16" s="198">
        <v>7449</v>
      </c>
      <c r="P16" s="198">
        <v>3919</v>
      </c>
      <c r="Q16" s="198">
        <v>24</v>
      </c>
      <c r="R16" s="198">
        <v>1576</v>
      </c>
      <c r="S16" s="198">
        <v>735</v>
      </c>
      <c r="T16" s="198">
        <v>2278</v>
      </c>
      <c r="U16" s="198">
        <v>7352</v>
      </c>
      <c r="V16" s="198">
        <v>3</v>
      </c>
      <c r="W16" s="198">
        <v>2</v>
      </c>
      <c r="X16" s="198">
        <v>719</v>
      </c>
    </row>
    <row r="17" spans="1:24" x14ac:dyDescent="0.25">
      <c r="A17" s="279" t="s">
        <v>266</v>
      </c>
      <c r="B17" s="280"/>
      <c r="C17" s="280"/>
      <c r="D17" s="280"/>
      <c r="E17" s="280"/>
      <c r="F17" s="280"/>
      <c r="G17" s="280"/>
      <c r="H17" s="280"/>
      <c r="I17" s="280"/>
      <c r="J17" s="280"/>
      <c r="K17" s="280"/>
      <c r="L17" s="280"/>
      <c r="M17" s="280"/>
      <c r="N17" s="280"/>
      <c r="O17" s="280"/>
      <c r="P17" s="280"/>
      <c r="Q17" s="280"/>
      <c r="R17" s="280"/>
      <c r="S17" s="280"/>
      <c r="T17" s="280"/>
      <c r="U17" s="280"/>
      <c r="V17" s="280"/>
      <c r="W17" s="280"/>
      <c r="X17" s="280"/>
    </row>
    <row r="18" spans="1:24" x14ac:dyDescent="0.25">
      <c r="A18" s="2" t="s">
        <v>11</v>
      </c>
      <c r="B18" s="196">
        <v>10672</v>
      </c>
      <c r="C18" s="196">
        <v>62</v>
      </c>
      <c r="D18" s="196">
        <v>87</v>
      </c>
      <c r="E18" s="196">
        <v>284</v>
      </c>
      <c r="F18" s="196">
        <v>2</v>
      </c>
      <c r="G18" s="196">
        <v>9</v>
      </c>
      <c r="H18" s="196">
        <v>197</v>
      </c>
      <c r="I18" s="196">
        <v>5185</v>
      </c>
      <c r="J18" s="196">
        <v>76</v>
      </c>
      <c r="K18" s="196">
        <v>1806</v>
      </c>
      <c r="L18" s="196">
        <v>80</v>
      </c>
      <c r="M18" s="196">
        <v>140</v>
      </c>
      <c r="N18" s="196">
        <v>193</v>
      </c>
      <c r="O18" s="196">
        <v>256</v>
      </c>
      <c r="P18" s="196">
        <v>264</v>
      </c>
      <c r="Q18" s="196">
        <v>0</v>
      </c>
      <c r="R18" s="196">
        <v>255</v>
      </c>
      <c r="S18" s="196">
        <v>22</v>
      </c>
      <c r="T18" s="196">
        <v>1349</v>
      </c>
      <c r="U18" s="196">
        <v>400</v>
      </c>
      <c r="V18" s="196">
        <v>0</v>
      </c>
      <c r="W18" s="196">
        <v>0</v>
      </c>
      <c r="X18" s="196">
        <v>5</v>
      </c>
    </row>
    <row r="19" spans="1:24" x14ac:dyDescent="0.25">
      <c r="A19" s="2" t="s">
        <v>12</v>
      </c>
      <c r="B19" s="196">
        <v>46787</v>
      </c>
      <c r="C19" s="196">
        <v>1013</v>
      </c>
      <c r="D19" s="196">
        <v>2</v>
      </c>
      <c r="E19" s="196">
        <v>6017</v>
      </c>
      <c r="F19" s="196">
        <v>4</v>
      </c>
      <c r="G19" s="196">
        <v>30</v>
      </c>
      <c r="H19" s="196">
        <v>9920</v>
      </c>
      <c r="I19" s="196">
        <v>9026</v>
      </c>
      <c r="J19" s="196">
        <v>1652</v>
      </c>
      <c r="K19" s="196">
        <v>4307</v>
      </c>
      <c r="L19" s="196">
        <v>956</v>
      </c>
      <c r="M19" s="196">
        <v>715</v>
      </c>
      <c r="N19" s="196">
        <v>230</v>
      </c>
      <c r="O19" s="196">
        <v>4369</v>
      </c>
      <c r="P19" s="196">
        <v>1909</v>
      </c>
      <c r="Q19" s="196">
        <v>14</v>
      </c>
      <c r="R19" s="196">
        <v>906</v>
      </c>
      <c r="S19" s="196">
        <v>229</v>
      </c>
      <c r="T19" s="196">
        <v>1092</v>
      </c>
      <c r="U19" s="196">
        <v>4305</v>
      </c>
      <c r="V19" s="196">
        <v>1</v>
      </c>
      <c r="W19" s="196">
        <v>1</v>
      </c>
      <c r="X19" s="196">
        <v>89</v>
      </c>
    </row>
    <row r="20" spans="1:24" x14ac:dyDescent="0.25">
      <c r="A20" s="2" t="s">
        <v>13</v>
      </c>
      <c r="B20" s="196">
        <v>41817</v>
      </c>
      <c r="C20" s="196">
        <v>479</v>
      </c>
      <c r="D20" s="196">
        <v>0</v>
      </c>
      <c r="E20" s="196">
        <v>10594</v>
      </c>
      <c r="F20" s="196">
        <v>262</v>
      </c>
      <c r="G20" s="196">
        <v>168</v>
      </c>
      <c r="H20" s="196">
        <v>1055</v>
      </c>
      <c r="I20" s="196">
        <v>11902</v>
      </c>
      <c r="J20" s="196">
        <v>2271</v>
      </c>
      <c r="K20" s="196">
        <v>6244</v>
      </c>
      <c r="L20" s="196">
        <v>497</v>
      </c>
      <c r="M20" s="196">
        <v>102</v>
      </c>
      <c r="N20" s="196">
        <v>1067</v>
      </c>
      <c r="O20" s="196">
        <v>2039</v>
      </c>
      <c r="P20" s="196">
        <v>2177</v>
      </c>
      <c r="Q20" s="196">
        <v>3</v>
      </c>
      <c r="R20" s="196">
        <v>531</v>
      </c>
      <c r="S20" s="196">
        <v>403</v>
      </c>
      <c r="T20" s="196">
        <v>1251</v>
      </c>
      <c r="U20" s="196">
        <v>765</v>
      </c>
      <c r="V20" s="196">
        <v>0</v>
      </c>
      <c r="W20" s="196">
        <v>0</v>
      </c>
      <c r="X20" s="196">
        <v>7</v>
      </c>
    </row>
    <row r="21" spans="1:24" x14ac:dyDescent="0.25">
      <c r="A21" s="2" t="s">
        <v>14</v>
      </c>
      <c r="B21" s="196">
        <v>152159</v>
      </c>
      <c r="C21" s="196">
        <v>1706</v>
      </c>
      <c r="D21" s="196">
        <v>226</v>
      </c>
      <c r="E21" s="196">
        <v>53006</v>
      </c>
      <c r="F21" s="196">
        <v>8</v>
      </c>
      <c r="G21" s="196">
        <v>640</v>
      </c>
      <c r="H21" s="196">
        <v>8688</v>
      </c>
      <c r="I21" s="196">
        <v>32022</v>
      </c>
      <c r="J21" s="196">
        <v>9014</v>
      </c>
      <c r="K21" s="196">
        <v>18582</v>
      </c>
      <c r="L21" s="196">
        <v>2590</v>
      </c>
      <c r="M21" s="196">
        <v>351</v>
      </c>
      <c r="N21" s="196">
        <v>1654</v>
      </c>
      <c r="O21" s="196">
        <v>6636</v>
      </c>
      <c r="P21" s="196">
        <v>6146</v>
      </c>
      <c r="Q21" s="196">
        <v>32</v>
      </c>
      <c r="R21" s="196">
        <v>733</v>
      </c>
      <c r="S21" s="196">
        <v>4335</v>
      </c>
      <c r="T21" s="196">
        <v>3350</v>
      </c>
      <c r="U21" s="196">
        <v>2411</v>
      </c>
      <c r="V21" s="196">
        <v>0</v>
      </c>
      <c r="W21" s="196">
        <v>1</v>
      </c>
      <c r="X21" s="196">
        <v>28</v>
      </c>
    </row>
    <row r="22" spans="1:24" x14ac:dyDescent="0.25">
      <c r="A22" s="2" t="s">
        <v>15</v>
      </c>
      <c r="B22" s="196">
        <v>9875</v>
      </c>
      <c r="C22" s="196">
        <v>199</v>
      </c>
      <c r="D22" s="196">
        <v>2</v>
      </c>
      <c r="E22" s="196">
        <v>890</v>
      </c>
      <c r="F22" s="196">
        <v>1</v>
      </c>
      <c r="G22" s="196">
        <v>4</v>
      </c>
      <c r="H22" s="196">
        <v>2573</v>
      </c>
      <c r="I22" s="196">
        <v>1243</v>
      </c>
      <c r="J22" s="196">
        <v>363</v>
      </c>
      <c r="K22" s="196">
        <v>335</v>
      </c>
      <c r="L22" s="196">
        <v>203</v>
      </c>
      <c r="M22" s="196">
        <v>98</v>
      </c>
      <c r="N22" s="196">
        <v>49</v>
      </c>
      <c r="O22" s="196">
        <v>789</v>
      </c>
      <c r="P22" s="196">
        <v>482</v>
      </c>
      <c r="Q22" s="196">
        <v>2</v>
      </c>
      <c r="R22" s="196">
        <v>238</v>
      </c>
      <c r="S22" s="196">
        <v>18</v>
      </c>
      <c r="T22" s="196">
        <v>487</v>
      </c>
      <c r="U22" s="196">
        <v>1868</v>
      </c>
      <c r="V22" s="196">
        <v>2</v>
      </c>
      <c r="W22" s="196">
        <v>0</v>
      </c>
      <c r="X22" s="196">
        <v>29</v>
      </c>
    </row>
    <row r="23" spans="1:24" x14ac:dyDescent="0.25">
      <c r="A23" s="2" t="s">
        <v>16</v>
      </c>
      <c r="B23" s="196">
        <v>1083</v>
      </c>
      <c r="C23" s="196">
        <v>7</v>
      </c>
      <c r="D23" s="196">
        <v>0</v>
      </c>
      <c r="E23" s="196">
        <v>43</v>
      </c>
      <c r="F23" s="196">
        <v>1</v>
      </c>
      <c r="G23" s="196">
        <v>0</v>
      </c>
      <c r="H23" s="196">
        <v>39</v>
      </c>
      <c r="I23" s="196">
        <v>99</v>
      </c>
      <c r="J23" s="196">
        <v>21</v>
      </c>
      <c r="K23" s="196">
        <v>49</v>
      </c>
      <c r="L23" s="196">
        <v>22</v>
      </c>
      <c r="M23" s="196">
        <v>3</v>
      </c>
      <c r="N23" s="196">
        <v>20</v>
      </c>
      <c r="O23" s="196">
        <v>64</v>
      </c>
      <c r="P23" s="196">
        <v>58</v>
      </c>
      <c r="Q23" s="196">
        <v>0</v>
      </c>
      <c r="R23" s="196">
        <v>16</v>
      </c>
      <c r="S23" s="196">
        <v>3</v>
      </c>
      <c r="T23" s="196">
        <v>24</v>
      </c>
      <c r="U23" s="196">
        <v>29</v>
      </c>
      <c r="V23" s="196">
        <v>0</v>
      </c>
      <c r="W23" s="196">
        <v>0</v>
      </c>
      <c r="X23" s="196">
        <v>585</v>
      </c>
    </row>
    <row r="24" spans="1:24" x14ac:dyDescent="0.25">
      <c r="A24" s="22" t="s">
        <v>265</v>
      </c>
      <c r="B24" s="198">
        <v>262393</v>
      </c>
      <c r="C24" s="198">
        <v>3466</v>
      </c>
      <c r="D24" s="198">
        <v>317</v>
      </c>
      <c r="E24" s="198">
        <v>70834</v>
      </c>
      <c r="F24" s="198">
        <v>278</v>
      </c>
      <c r="G24" s="198">
        <v>851</v>
      </c>
      <c r="H24" s="198">
        <v>22472</v>
      </c>
      <c r="I24" s="198">
        <v>59477</v>
      </c>
      <c r="J24" s="198">
        <v>13397</v>
      </c>
      <c r="K24" s="198">
        <v>31323</v>
      </c>
      <c r="L24" s="198">
        <v>4348</v>
      </c>
      <c r="M24" s="198">
        <v>1409</v>
      </c>
      <c r="N24" s="198">
        <v>3213</v>
      </c>
      <c r="O24" s="198">
        <v>14153</v>
      </c>
      <c r="P24" s="198">
        <v>11036</v>
      </c>
      <c r="Q24" s="198">
        <v>51</v>
      </c>
      <c r="R24" s="198">
        <v>2679</v>
      </c>
      <c r="S24" s="198">
        <v>5010</v>
      </c>
      <c r="T24" s="198">
        <v>7553</v>
      </c>
      <c r="U24" s="198">
        <v>9778</v>
      </c>
      <c r="V24" s="198">
        <v>3</v>
      </c>
      <c r="W24" s="198">
        <v>2</v>
      </c>
      <c r="X24" s="198">
        <v>743</v>
      </c>
    </row>
    <row r="25" spans="1:24" x14ac:dyDescent="0.25">
      <c r="A25" s="279" t="s">
        <v>267</v>
      </c>
      <c r="B25" s="280"/>
      <c r="C25" s="280"/>
      <c r="D25" s="280"/>
      <c r="E25" s="280"/>
      <c r="F25" s="280"/>
      <c r="G25" s="280"/>
      <c r="H25" s="280"/>
      <c r="I25" s="280"/>
      <c r="J25" s="280"/>
      <c r="K25" s="280"/>
      <c r="L25" s="280"/>
      <c r="M25" s="280"/>
      <c r="N25" s="280"/>
      <c r="O25" s="280"/>
      <c r="P25" s="280"/>
      <c r="Q25" s="280"/>
      <c r="R25" s="280"/>
      <c r="S25" s="280"/>
      <c r="T25" s="280"/>
      <c r="U25" s="280"/>
      <c r="V25" s="280"/>
      <c r="W25" s="280"/>
      <c r="X25" s="280"/>
    </row>
    <row r="26" spans="1:24" x14ac:dyDescent="0.25">
      <c r="A26" s="2" t="s">
        <v>11</v>
      </c>
      <c r="B26" s="197">
        <v>3492464.91</v>
      </c>
      <c r="C26" s="197">
        <v>35288.839999999997</v>
      </c>
      <c r="D26" s="197">
        <v>36648.21</v>
      </c>
      <c r="E26" s="197">
        <v>112721.66</v>
      </c>
      <c r="F26" s="197">
        <v>412.66</v>
      </c>
      <c r="G26" s="197">
        <v>3649.78</v>
      </c>
      <c r="H26" s="197">
        <v>82369.84</v>
      </c>
      <c r="I26" s="197">
        <v>1276880.1100000001</v>
      </c>
      <c r="J26" s="197">
        <v>26739.360000000001</v>
      </c>
      <c r="K26" s="197">
        <v>965145.12</v>
      </c>
      <c r="L26" s="197">
        <v>33672.39</v>
      </c>
      <c r="M26" s="197">
        <v>42109.14</v>
      </c>
      <c r="N26" s="197">
        <v>107700.33</v>
      </c>
      <c r="O26" s="197">
        <v>89173.31</v>
      </c>
      <c r="P26" s="197">
        <v>111579.44</v>
      </c>
      <c r="Q26" s="197">
        <v>0</v>
      </c>
      <c r="R26" s="197">
        <v>90134.68</v>
      </c>
      <c r="S26" s="197">
        <v>13748.19</v>
      </c>
      <c r="T26" s="197">
        <v>349250.19</v>
      </c>
      <c r="U26" s="197">
        <v>113896.25</v>
      </c>
      <c r="V26" s="197">
        <v>0</v>
      </c>
      <c r="W26" s="197">
        <v>0</v>
      </c>
      <c r="X26" s="197">
        <v>1345.41</v>
      </c>
    </row>
    <row r="27" spans="1:24" x14ac:dyDescent="0.25">
      <c r="A27" s="2" t="s">
        <v>12</v>
      </c>
      <c r="B27" s="197">
        <v>31203821.600000001</v>
      </c>
      <c r="C27" s="197">
        <v>695106.74</v>
      </c>
      <c r="D27" s="197">
        <v>1080</v>
      </c>
      <c r="E27" s="197">
        <v>3973484.33</v>
      </c>
      <c r="F27" s="197">
        <v>2880</v>
      </c>
      <c r="G27" s="197">
        <v>19182.84</v>
      </c>
      <c r="H27" s="197">
        <v>7191455.7199999997</v>
      </c>
      <c r="I27" s="197">
        <v>5489147.1500000004</v>
      </c>
      <c r="J27" s="197">
        <v>1112339.52</v>
      </c>
      <c r="K27" s="197">
        <v>3119164.59</v>
      </c>
      <c r="L27" s="197">
        <v>631198.91</v>
      </c>
      <c r="M27" s="197">
        <v>429670.51</v>
      </c>
      <c r="N27" s="197">
        <v>155370.89000000001</v>
      </c>
      <c r="O27" s="197">
        <v>2845264.94</v>
      </c>
      <c r="P27" s="197">
        <v>1335134.04</v>
      </c>
      <c r="Q27" s="197">
        <v>6742.64</v>
      </c>
      <c r="R27" s="197">
        <v>580644.43999999994</v>
      </c>
      <c r="S27" s="197">
        <v>123960.28</v>
      </c>
      <c r="T27" s="197">
        <v>787018.67</v>
      </c>
      <c r="U27" s="197">
        <v>2642174.4300000002</v>
      </c>
      <c r="V27" s="197">
        <v>630</v>
      </c>
      <c r="W27" s="197">
        <v>630</v>
      </c>
      <c r="X27" s="197">
        <v>61540.959999999999</v>
      </c>
    </row>
    <row r="28" spans="1:24" x14ac:dyDescent="0.25">
      <c r="A28" s="2" t="s">
        <v>13</v>
      </c>
      <c r="B28" s="197">
        <v>16840246.350000001</v>
      </c>
      <c r="C28" s="197">
        <v>356893.32</v>
      </c>
      <c r="D28" s="197">
        <v>0</v>
      </c>
      <c r="E28" s="197">
        <v>2965851.54</v>
      </c>
      <c r="F28" s="197">
        <v>85124.27</v>
      </c>
      <c r="G28" s="197">
        <v>38826.18</v>
      </c>
      <c r="H28" s="197">
        <v>519179.6</v>
      </c>
      <c r="I28" s="197">
        <v>4335677.99</v>
      </c>
      <c r="J28" s="197">
        <v>510097.35</v>
      </c>
      <c r="K28" s="197">
        <v>3741941.88</v>
      </c>
      <c r="L28" s="197">
        <v>287439.13</v>
      </c>
      <c r="M28" s="197">
        <v>36388.26</v>
      </c>
      <c r="N28" s="197">
        <v>522577.15</v>
      </c>
      <c r="O28" s="197">
        <v>997761.26</v>
      </c>
      <c r="P28" s="197">
        <v>1027696.82</v>
      </c>
      <c r="Q28" s="197">
        <v>1966.52</v>
      </c>
      <c r="R28" s="197">
        <v>212274.45</v>
      </c>
      <c r="S28" s="197">
        <v>218058.71</v>
      </c>
      <c r="T28" s="197">
        <v>696166.19</v>
      </c>
      <c r="U28" s="197">
        <v>283444.19</v>
      </c>
      <c r="V28" s="197">
        <v>0</v>
      </c>
      <c r="W28" s="197">
        <v>0</v>
      </c>
      <c r="X28" s="197">
        <v>2881.54</v>
      </c>
    </row>
    <row r="29" spans="1:24" x14ac:dyDescent="0.25">
      <c r="A29" s="2" t="s">
        <v>14</v>
      </c>
      <c r="B29" s="197">
        <v>65598907.770000003</v>
      </c>
      <c r="C29" s="197">
        <v>792097.9</v>
      </c>
      <c r="D29" s="197">
        <v>103842.76</v>
      </c>
      <c r="E29" s="197">
        <v>21038170.66</v>
      </c>
      <c r="F29" s="197">
        <v>5017.99</v>
      </c>
      <c r="G29" s="197">
        <v>241717.81</v>
      </c>
      <c r="H29" s="197">
        <v>4110897.56</v>
      </c>
      <c r="I29" s="197">
        <v>12292747.16</v>
      </c>
      <c r="J29" s="197">
        <v>3841590.09</v>
      </c>
      <c r="K29" s="197">
        <v>9909374.6199999992</v>
      </c>
      <c r="L29" s="197">
        <v>1147189.06</v>
      </c>
      <c r="M29" s="197">
        <v>138480.15</v>
      </c>
      <c r="N29" s="197">
        <v>721889.61</v>
      </c>
      <c r="O29" s="197">
        <v>2952979.39</v>
      </c>
      <c r="P29" s="197">
        <v>3047867.21</v>
      </c>
      <c r="Q29" s="197">
        <v>16189.09</v>
      </c>
      <c r="R29" s="197">
        <v>299249.90999999997</v>
      </c>
      <c r="S29" s="197">
        <v>2224767.91</v>
      </c>
      <c r="T29" s="197">
        <v>1654764.94</v>
      </c>
      <c r="U29" s="197">
        <v>1044900.98</v>
      </c>
      <c r="V29" s="197">
        <v>0</v>
      </c>
      <c r="W29" s="197">
        <v>331.7</v>
      </c>
      <c r="X29" s="197">
        <v>14841.27</v>
      </c>
    </row>
    <row r="30" spans="1:24" x14ac:dyDescent="0.25">
      <c r="A30" s="2" t="s">
        <v>15</v>
      </c>
      <c r="B30" s="197">
        <v>3017491.37</v>
      </c>
      <c r="C30" s="197">
        <v>61859.68</v>
      </c>
      <c r="D30" s="197">
        <v>630</v>
      </c>
      <c r="E30" s="197">
        <v>273904.11</v>
      </c>
      <c r="F30" s="197">
        <v>315</v>
      </c>
      <c r="G30" s="197">
        <v>1260</v>
      </c>
      <c r="H30" s="197">
        <v>802246.24</v>
      </c>
      <c r="I30" s="197">
        <v>378712.39</v>
      </c>
      <c r="J30" s="197">
        <v>110151.1</v>
      </c>
      <c r="K30" s="197">
        <v>102190.91</v>
      </c>
      <c r="L30" s="197">
        <v>62845.16</v>
      </c>
      <c r="M30" s="197">
        <v>28929.61</v>
      </c>
      <c r="N30" s="197">
        <v>15435</v>
      </c>
      <c r="O30" s="197">
        <v>240017.76</v>
      </c>
      <c r="P30" s="197">
        <v>148981.99</v>
      </c>
      <c r="Q30" s="197">
        <v>630</v>
      </c>
      <c r="R30" s="197">
        <v>71147.399999999994</v>
      </c>
      <c r="S30" s="197">
        <v>5107.3999999999996</v>
      </c>
      <c r="T30" s="197">
        <v>147595.39000000001</v>
      </c>
      <c r="U30" s="197">
        <v>556014.73</v>
      </c>
      <c r="V30" s="197">
        <v>630</v>
      </c>
      <c r="W30" s="197">
        <v>0</v>
      </c>
      <c r="X30" s="197">
        <v>8887.5</v>
      </c>
    </row>
    <row r="31" spans="1:24" x14ac:dyDescent="0.25">
      <c r="A31" s="2" t="s">
        <v>16</v>
      </c>
      <c r="B31" s="197">
        <v>331022.78999999998</v>
      </c>
      <c r="C31" s="197">
        <v>2205</v>
      </c>
      <c r="D31" s="197">
        <v>0</v>
      </c>
      <c r="E31" s="197">
        <v>13229.07</v>
      </c>
      <c r="F31" s="197">
        <v>315</v>
      </c>
      <c r="G31" s="197">
        <v>0</v>
      </c>
      <c r="H31" s="197">
        <v>12285</v>
      </c>
      <c r="I31" s="197">
        <v>29971.9</v>
      </c>
      <c r="J31" s="197">
        <v>6615</v>
      </c>
      <c r="K31" s="197">
        <v>15011.64</v>
      </c>
      <c r="L31" s="197">
        <v>6672.13</v>
      </c>
      <c r="M31" s="197">
        <v>843.25</v>
      </c>
      <c r="N31" s="197">
        <v>6199.07</v>
      </c>
      <c r="O31" s="197">
        <v>19431.400000000001</v>
      </c>
      <c r="P31" s="197">
        <v>17903.34</v>
      </c>
      <c r="Q31" s="197">
        <v>0</v>
      </c>
      <c r="R31" s="197">
        <v>5014.0200000000004</v>
      </c>
      <c r="S31" s="197">
        <v>945</v>
      </c>
      <c r="T31" s="197">
        <v>7249.15</v>
      </c>
      <c r="U31" s="197">
        <v>8773.9</v>
      </c>
      <c r="V31" s="197">
        <v>0</v>
      </c>
      <c r="W31" s="197">
        <v>0</v>
      </c>
      <c r="X31" s="197">
        <v>178358.92</v>
      </c>
    </row>
    <row r="32" spans="1:24" x14ac:dyDescent="0.25">
      <c r="A32" s="22" t="s">
        <v>265</v>
      </c>
      <c r="B32" s="199">
        <v>120483954.79000001</v>
      </c>
      <c r="C32" s="199">
        <v>1943451.48</v>
      </c>
      <c r="D32" s="199">
        <v>142200.97</v>
      </c>
      <c r="E32" s="199">
        <v>28377361.370000001</v>
      </c>
      <c r="F32" s="199">
        <v>94064.92</v>
      </c>
      <c r="G32" s="199">
        <v>304636.61</v>
      </c>
      <c r="H32" s="199">
        <v>12718433.960000001</v>
      </c>
      <c r="I32" s="199">
        <v>23803136.699999999</v>
      </c>
      <c r="J32" s="199">
        <v>5607532.4199999999</v>
      </c>
      <c r="K32" s="199">
        <v>17852828.760000002</v>
      </c>
      <c r="L32" s="199">
        <v>2169016.7799999998</v>
      </c>
      <c r="M32" s="199">
        <v>676420.92</v>
      </c>
      <c r="N32" s="199">
        <v>1529172.05</v>
      </c>
      <c r="O32" s="199">
        <v>7144628.0599999996</v>
      </c>
      <c r="P32" s="199">
        <v>5689162.8399999999</v>
      </c>
      <c r="Q32" s="199">
        <v>25528.25</v>
      </c>
      <c r="R32" s="199">
        <v>1258464.8999999999</v>
      </c>
      <c r="S32" s="199">
        <v>2586587.4900000002</v>
      </c>
      <c r="T32" s="199">
        <v>3642044.53</v>
      </c>
      <c r="U32" s="199">
        <v>4649204.4800000004</v>
      </c>
      <c r="V32" s="199">
        <v>1260</v>
      </c>
      <c r="W32" s="199">
        <v>961.7</v>
      </c>
      <c r="X32" s="199">
        <v>267855.59999999998</v>
      </c>
    </row>
    <row r="34" spans="1:3" x14ac:dyDescent="0.25">
      <c r="A34" s="261" t="str">
        <f>HYPERLINK("#'Vysvetlivky'!A15", "Vysvetlivky k sekciám SK-NACE")</f>
        <v>Vysvetlivky k sekciám SK-NACE</v>
      </c>
      <c r="B34" s="262"/>
      <c r="C34" s="262"/>
    </row>
    <row r="35" spans="1:3" x14ac:dyDescent="0.25">
      <c r="A35" s="261" t="str">
        <f>HYPERLINK("#'Obsah'!A1", "Späť na obsah dátovej prílohy")</f>
        <v>Späť na obsah dátovej prílohy</v>
      </c>
      <c r="B35" s="262"/>
      <c r="C35" s="262"/>
    </row>
  </sheetData>
  <mergeCells count="11">
    <mergeCell ref="A2:X2"/>
    <mergeCell ref="A3:X3"/>
    <mergeCell ref="A5:X5"/>
    <mergeCell ref="A7:A8"/>
    <mergeCell ref="B7:B8"/>
    <mergeCell ref="C7:X7"/>
    <mergeCell ref="A9:X9"/>
    <mergeCell ref="A17:X17"/>
    <mergeCell ref="A25:X25"/>
    <mergeCell ref="A34:C34"/>
    <mergeCell ref="A35:C35"/>
  </mergeCells>
  <pageMargins left="0.7" right="0.7" top="0.75" bottom="0.75" header="0.3" footer="0.3"/>
  <pageSetup paperSize="9" orientation="portrait" horizontalDpi="300" verticalDpi="30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199218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59" t="s">
        <v>277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</row>
    <row r="3" spans="1:24" x14ac:dyDescent="0.25">
      <c r="A3" s="281" t="s">
        <v>291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</row>
    <row r="5" spans="1:24" x14ac:dyDescent="0.25">
      <c r="A5" s="260" t="s">
        <v>2</v>
      </c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</row>
    <row r="7" spans="1:24" x14ac:dyDescent="0.25">
      <c r="A7" s="273" t="s">
        <v>4</v>
      </c>
      <c r="B7" s="273" t="s">
        <v>257</v>
      </c>
      <c r="C7" s="267" t="s">
        <v>292</v>
      </c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</row>
    <row r="8" spans="1:24" x14ac:dyDescent="0.25">
      <c r="A8" s="273"/>
      <c r="B8" s="273"/>
      <c r="C8" s="1" t="s">
        <v>293</v>
      </c>
      <c r="D8" s="1" t="s">
        <v>294</v>
      </c>
      <c r="E8" s="1" t="s">
        <v>295</v>
      </c>
      <c r="F8" s="1" t="s">
        <v>296</v>
      </c>
      <c r="G8" s="1" t="s">
        <v>297</v>
      </c>
      <c r="H8" s="1" t="s">
        <v>298</v>
      </c>
      <c r="I8" s="1" t="s">
        <v>299</v>
      </c>
      <c r="J8" s="1" t="s">
        <v>300</v>
      </c>
      <c r="K8" s="1" t="s">
        <v>301</v>
      </c>
      <c r="L8" s="1" t="s">
        <v>302</v>
      </c>
      <c r="M8" s="1" t="s">
        <v>303</v>
      </c>
      <c r="N8" s="1" t="s">
        <v>304</v>
      </c>
      <c r="O8" s="1" t="s">
        <v>305</v>
      </c>
      <c r="P8" s="1" t="s">
        <v>306</v>
      </c>
      <c r="Q8" s="1" t="s">
        <v>307</v>
      </c>
      <c r="R8" s="1" t="s">
        <v>308</v>
      </c>
      <c r="S8" s="1" t="s">
        <v>309</v>
      </c>
      <c r="T8" s="1" t="s">
        <v>310</v>
      </c>
      <c r="U8" s="1" t="s">
        <v>311</v>
      </c>
      <c r="V8" s="1" t="s">
        <v>312</v>
      </c>
      <c r="W8" s="1" t="s">
        <v>313</v>
      </c>
      <c r="X8" s="1" t="s">
        <v>314</v>
      </c>
    </row>
    <row r="9" spans="1:24" x14ac:dyDescent="0.25">
      <c r="A9" s="279" t="s">
        <v>264</v>
      </c>
      <c r="B9" s="280"/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0"/>
      <c r="X9" s="280"/>
    </row>
    <row r="10" spans="1:24" x14ac:dyDescent="0.25">
      <c r="A10" s="2" t="s">
        <v>11</v>
      </c>
      <c r="B10" s="200">
        <v>3379</v>
      </c>
      <c r="C10" s="200">
        <v>20</v>
      </c>
      <c r="D10" s="200">
        <v>1</v>
      </c>
      <c r="E10" s="200">
        <v>175</v>
      </c>
      <c r="F10" s="200">
        <v>4</v>
      </c>
      <c r="G10" s="200">
        <v>8</v>
      </c>
      <c r="H10" s="200">
        <v>118</v>
      </c>
      <c r="I10" s="200">
        <v>1388</v>
      </c>
      <c r="J10" s="200">
        <v>37</v>
      </c>
      <c r="K10" s="200">
        <v>634</v>
      </c>
      <c r="L10" s="200">
        <v>32</v>
      </c>
      <c r="M10" s="200">
        <v>8</v>
      </c>
      <c r="N10" s="200">
        <v>64</v>
      </c>
      <c r="O10" s="200">
        <v>115</v>
      </c>
      <c r="P10" s="200">
        <v>103</v>
      </c>
      <c r="Q10" s="200">
        <v>1</v>
      </c>
      <c r="R10" s="200">
        <v>135</v>
      </c>
      <c r="S10" s="200">
        <v>18</v>
      </c>
      <c r="T10" s="200">
        <v>180</v>
      </c>
      <c r="U10" s="200">
        <v>336</v>
      </c>
      <c r="V10" s="200">
        <v>0</v>
      </c>
      <c r="W10" s="200">
        <v>0</v>
      </c>
      <c r="X10" s="200">
        <v>2</v>
      </c>
    </row>
    <row r="11" spans="1:24" x14ac:dyDescent="0.25">
      <c r="A11" s="2" t="s">
        <v>12</v>
      </c>
      <c r="B11" s="200">
        <v>65236</v>
      </c>
      <c r="C11" s="200">
        <v>1715</v>
      </c>
      <c r="D11" s="200">
        <v>4</v>
      </c>
      <c r="E11" s="200">
        <v>8520</v>
      </c>
      <c r="F11" s="200">
        <v>9</v>
      </c>
      <c r="G11" s="200">
        <v>45</v>
      </c>
      <c r="H11" s="200">
        <v>15189</v>
      </c>
      <c r="I11" s="200">
        <v>12894</v>
      </c>
      <c r="J11" s="200">
        <v>2026</v>
      </c>
      <c r="K11" s="200">
        <v>4686</v>
      </c>
      <c r="L11" s="200">
        <v>1311</v>
      </c>
      <c r="M11" s="200">
        <v>836</v>
      </c>
      <c r="N11" s="200">
        <v>299</v>
      </c>
      <c r="O11" s="200">
        <v>5953</v>
      </c>
      <c r="P11" s="200">
        <v>2476</v>
      </c>
      <c r="Q11" s="200">
        <v>27</v>
      </c>
      <c r="R11" s="200">
        <v>1211</v>
      </c>
      <c r="S11" s="200">
        <v>387</v>
      </c>
      <c r="T11" s="200">
        <v>1403</v>
      </c>
      <c r="U11" s="200">
        <v>6115</v>
      </c>
      <c r="V11" s="200">
        <v>2</v>
      </c>
      <c r="W11" s="200">
        <v>1</v>
      </c>
      <c r="X11" s="200">
        <v>127</v>
      </c>
    </row>
    <row r="12" spans="1:24" x14ac:dyDescent="0.25">
      <c r="A12" s="2" t="s">
        <v>13</v>
      </c>
      <c r="B12" s="200">
        <v>7615</v>
      </c>
      <c r="C12" s="200">
        <v>99</v>
      </c>
      <c r="D12" s="200">
        <v>5</v>
      </c>
      <c r="E12" s="200">
        <v>757</v>
      </c>
      <c r="F12" s="200">
        <v>14</v>
      </c>
      <c r="G12" s="200">
        <v>19</v>
      </c>
      <c r="H12" s="200">
        <v>484</v>
      </c>
      <c r="I12" s="200">
        <v>2145</v>
      </c>
      <c r="J12" s="200">
        <v>260</v>
      </c>
      <c r="K12" s="200">
        <v>1328</v>
      </c>
      <c r="L12" s="200">
        <v>170</v>
      </c>
      <c r="M12" s="200">
        <v>40</v>
      </c>
      <c r="N12" s="200">
        <v>188</v>
      </c>
      <c r="O12" s="200">
        <v>763</v>
      </c>
      <c r="P12" s="200">
        <v>486</v>
      </c>
      <c r="Q12" s="200">
        <v>1</v>
      </c>
      <c r="R12" s="200">
        <v>175</v>
      </c>
      <c r="S12" s="200">
        <v>120</v>
      </c>
      <c r="T12" s="200">
        <v>208</v>
      </c>
      <c r="U12" s="200">
        <v>345</v>
      </c>
      <c r="V12" s="200">
        <v>0</v>
      </c>
      <c r="W12" s="200">
        <v>0</v>
      </c>
      <c r="X12" s="200">
        <v>8</v>
      </c>
    </row>
    <row r="13" spans="1:24" x14ac:dyDescent="0.25">
      <c r="A13" s="2" t="s">
        <v>14</v>
      </c>
      <c r="B13" s="200">
        <v>24293</v>
      </c>
      <c r="C13" s="200">
        <v>361</v>
      </c>
      <c r="D13" s="200">
        <v>23</v>
      </c>
      <c r="E13" s="200">
        <v>2957</v>
      </c>
      <c r="F13" s="200">
        <v>9</v>
      </c>
      <c r="G13" s="200">
        <v>82</v>
      </c>
      <c r="H13" s="200">
        <v>2220</v>
      </c>
      <c r="I13" s="200">
        <v>7131</v>
      </c>
      <c r="J13" s="200">
        <v>1110</v>
      </c>
      <c r="K13" s="200">
        <v>3558</v>
      </c>
      <c r="L13" s="200">
        <v>592</v>
      </c>
      <c r="M13" s="200">
        <v>99</v>
      </c>
      <c r="N13" s="200">
        <v>430</v>
      </c>
      <c r="O13" s="200">
        <v>2339</v>
      </c>
      <c r="P13" s="200">
        <v>1246</v>
      </c>
      <c r="Q13" s="200">
        <v>11</v>
      </c>
      <c r="R13" s="200">
        <v>274</v>
      </c>
      <c r="S13" s="200">
        <v>586</v>
      </c>
      <c r="T13" s="200">
        <v>417</v>
      </c>
      <c r="U13" s="200">
        <v>829</v>
      </c>
      <c r="V13" s="200">
        <v>0</v>
      </c>
      <c r="W13" s="200">
        <v>1</v>
      </c>
      <c r="X13" s="200">
        <v>18</v>
      </c>
    </row>
    <row r="14" spans="1:24" x14ac:dyDescent="0.25">
      <c r="A14" s="2" t="s">
        <v>15</v>
      </c>
      <c r="B14" s="200">
        <v>15918</v>
      </c>
      <c r="C14" s="200">
        <v>331</v>
      </c>
      <c r="D14" s="200">
        <v>3</v>
      </c>
      <c r="E14" s="200">
        <v>1355</v>
      </c>
      <c r="F14" s="200">
        <v>1</v>
      </c>
      <c r="G14" s="200">
        <v>6</v>
      </c>
      <c r="H14" s="200">
        <v>3638</v>
      </c>
      <c r="I14" s="200">
        <v>1997</v>
      </c>
      <c r="J14" s="200">
        <v>450</v>
      </c>
      <c r="K14" s="200">
        <v>409</v>
      </c>
      <c r="L14" s="200">
        <v>264</v>
      </c>
      <c r="M14" s="200">
        <v>121</v>
      </c>
      <c r="N14" s="200">
        <v>60</v>
      </c>
      <c r="O14" s="200">
        <v>1093</v>
      </c>
      <c r="P14" s="200">
        <v>632</v>
      </c>
      <c r="Q14" s="200">
        <v>2</v>
      </c>
      <c r="R14" s="200">
        <v>309</v>
      </c>
      <c r="S14" s="200">
        <v>35</v>
      </c>
      <c r="T14" s="200">
        <v>683</v>
      </c>
      <c r="U14" s="200">
        <v>4481</v>
      </c>
      <c r="V14" s="200">
        <v>2</v>
      </c>
      <c r="W14" s="200">
        <v>0</v>
      </c>
      <c r="X14" s="200">
        <v>46</v>
      </c>
    </row>
    <row r="15" spans="1:24" x14ac:dyDescent="0.25">
      <c r="A15" s="2" t="s">
        <v>16</v>
      </c>
      <c r="B15" s="200">
        <v>1411</v>
      </c>
      <c r="C15" s="200">
        <v>10</v>
      </c>
      <c r="D15" s="200">
        <v>0</v>
      </c>
      <c r="E15" s="200">
        <v>53</v>
      </c>
      <c r="F15" s="200">
        <v>1</v>
      </c>
      <c r="G15" s="200">
        <v>1</v>
      </c>
      <c r="H15" s="200">
        <v>51</v>
      </c>
      <c r="I15" s="200">
        <v>113</v>
      </c>
      <c r="J15" s="200">
        <v>23</v>
      </c>
      <c r="K15" s="200">
        <v>57</v>
      </c>
      <c r="L15" s="200">
        <v>31</v>
      </c>
      <c r="M15" s="200">
        <v>1</v>
      </c>
      <c r="N15" s="200">
        <v>24</v>
      </c>
      <c r="O15" s="200">
        <v>82</v>
      </c>
      <c r="P15" s="200">
        <v>68</v>
      </c>
      <c r="Q15" s="200">
        <v>0</v>
      </c>
      <c r="R15" s="200">
        <v>23</v>
      </c>
      <c r="S15" s="200">
        <v>2</v>
      </c>
      <c r="T15" s="200">
        <v>28</v>
      </c>
      <c r="U15" s="200">
        <v>42</v>
      </c>
      <c r="V15" s="200">
        <v>0</v>
      </c>
      <c r="W15" s="200">
        <v>0</v>
      </c>
      <c r="X15" s="200">
        <v>801</v>
      </c>
    </row>
    <row r="16" spans="1:24" x14ac:dyDescent="0.25">
      <c r="A16" s="22" t="s">
        <v>265</v>
      </c>
      <c r="B16" s="202">
        <v>117852</v>
      </c>
      <c r="C16" s="202">
        <v>2536</v>
      </c>
      <c r="D16" s="202">
        <v>36</v>
      </c>
      <c r="E16" s="202">
        <v>13817</v>
      </c>
      <c r="F16" s="202">
        <v>38</v>
      </c>
      <c r="G16" s="202">
        <v>161</v>
      </c>
      <c r="H16" s="202">
        <v>21700</v>
      </c>
      <c r="I16" s="202">
        <v>25668</v>
      </c>
      <c r="J16" s="202">
        <v>3906</v>
      </c>
      <c r="K16" s="202">
        <v>10672</v>
      </c>
      <c r="L16" s="202">
        <v>2400</v>
      </c>
      <c r="M16" s="202">
        <v>1105</v>
      </c>
      <c r="N16" s="202">
        <v>1065</v>
      </c>
      <c r="O16" s="202">
        <v>10345</v>
      </c>
      <c r="P16" s="202">
        <v>5011</v>
      </c>
      <c r="Q16" s="202">
        <v>42</v>
      </c>
      <c r="R16" s="202">
        <v>2127</v>
      </c>
      <c r="S16" s="202">
        <v>1148</v>
      </c>
      <c r="T16" s="202">
        <v>2919</v>
      </c>
      <c r="U16" s="202">
        <v>12148</v>
      </c>
      <c r="V16" s="202">
        <v>4</v>
      </c>
      <c r="W16" s="202">
        <v>2</v>
      </c>
      <c r="X16" s="202">
        <v>1002</v>
      </c>
    </row>
    <row r="17" spans="1:24" x14ac:dyDescent="0.25">
      <c r="A17" s="279" t="s">
        <v>266</v>
      </c>
      <c r="B17" s="280"/>
      <c r="C17" s="280"/>
      <c r="D17" s="280"/>
      <c r="E17" s="280"/>
      <c r="F17" s="280"/>
      <c r="G17" s="280"/>
      <c r="H17" s="280"/>
      <c r="I17" s="280"/>
      <c r="J17" s="280"/>
      <c r="K17" s="280"/>
      <c r="L17" s="280"/>
      <c r="M17" s="280"/>
      <c r="N17" s="280"/>
      <c r="O17" s="280"/>
      <c r="P17" s="280"/>
      <c r="Q17" s="280"/>
      <c r="R17" s="280"/>
      <c r="S17" s="280"/>
      <c r="T17" s="280"/>
      <c r="U17" s="280"/>
      <c r="V17" s="280"/>
      <c r="W17" s="280"/>
      <c r="X17" s="280"/>
    </row>
    <row r="18" spans="1:24" x14ac:dyDescent="0.25">
      <c r="A18" s="2" t="s">
        <v>11</v>
      </c>
      <c r="B18" s="200">
        <v>19741</v>
      </c>
      <c r="C18" s="200">
        <v>63</v>
      </c>
      <c r="D18" s="200">
        <v>44</v>
      </c>
      <c r="E18" s="200">
        <v>655</v>
      </c>
      <c r="F18" s="200">
        <v>11</v>
      </c>
      <c r="G18" s="200">
        <v>22</v>
      </c>
      <c r="H18" s="200">
        <v>370</v>
      </c>
      <c r="I18" s="200">
        <v>9230</v>
      </c>
      <c r="J18" s="200">
        <v>741</v>
      </c>
      <c r="K18" s="200">
        <v>2378</v>
      </c>
      <c r="L18" s="200">
        <v>231</v>
      </c>
      <c r="M18" s="200">
        <v>155</v>
      </c>
      <c r="N18" s="200">
        <v>292</v>
      </c>
      <c r="O18" s="200">
        <v>493</v>
      </c>
      <c r="P18" s="200">
        <v>499</v>
      </c>
      <c r="Q18" s="200">
        <v>9</v>
      </c>
      <c r="R18" s="200">
        <v>602</v>
      </c>
      <c r="S18" s="200">
        <v>47</v>
      </c>
      <c r="T18" s="200">
        <v>2935</v>
      </c>
      <c r="U18" s="200">
        <v>956</v>
      </c>
      <c r="V18" s="200">
        <v>0</v>
      </c>
      <c r="W18" s="200">
        <v>0</v>
      </c>
      <c r="X18" s="200">
        <v>8</v>
      </c>
    </row>
    <row r="19" spans="1:24" x14ac:dyDescent="0.25">
      <c r="A19" s="2" t="s">
        <v>12</v>
      </c>
      <c r="B19" s="200">
        <v>65051</v>
      </c>
      <c r="C19" s="200">
        <v>1709</v>
      </c>
      <c r="D19" s="200">
        <v>4</v>
      </c>
      <c r="E19" s="200">
        <v>8493</v>
      </c>
      <c r="F19" s="200">
        <v>9</v>
      </c>
      <c r="G19" s="200">
        <v>45</v>
      </c>
      <c r="H19" s="200">
        <v>15159</v>
      </c>
      <c r="I19" s="200">
        <v>12855</v>
      </c>
      <c r="J19" s="200">
        <v>2018</v>
      </c>
      <c r="K19" s="200">
        <v>4675</v>
      </c>
      <c r="L19" s="200">
        <v>1305</v>
      </c>
      <c r="M19" s="200">
        <v>834</v>
      </c>
      <c r="N19" s="200">
        <v>299</v>
      </c>
      <c r="O19" s="200">
        <v>5930</v>
      </c>
      <c r="P19" s="200">
        <v>2466</v>
      </c>
      <c r="Q19" s="200">
        <v>27</v>
      </c>
      <c r="R19" s="200">
        <v>1205</v>
      </c>
      <c r="S19" s="200">
        <v>384</v>
      </c>
      <c r="T19" s="200">
        <v>1401</v>
      </c>
      <c r="U19" s="200">
        <v>6103</v>
      </c>
      <c r="V19" s="200">
        <v>2</v>
      </c>
      <c r="W19" s="200">
        <v>1</v>
      </c>
      <c r="X19" s="200">
        <v>127</v>
      </c>
    </row>
    <row r="20" spans="1:24" x14ac:dyDescent="0.25">
      <c r="A20" s="2" t="s">
        <v>13</v>
      </c>
      <c r="B20" s="200">
        <v>48739</v>
      </c>
      <c r="C20" s="200">
        <v>672</v>
      </c>
      <c r="D20" s="200">
        <v>19</v>
      </c>
      <c r="E20" s="200">
        <v>11003</v>
      </c>
      <c r="F20" s="200">
        <v>364</v>
      </c>
      <c r="G20" s="200">
        <v>666</v>
      </c>
      <c r="H20" s="200">
        <v>1856</v>
      </c>
      <c r="I20" s="200">
        <v>13294</v>
      </c>
      <c r="J20" s="200">
        <v>2414</v>
      </c>
      <c r="K20" s="200">
        <v>7599</v>
      </c>
      <c r="L20" s="200">
        <v>689</v>
      </c>
      <c r="M20" s="200">
        <v>112</v>
      </c>
      <c r="N20" s="200">
        <v>1089</v>
      </c>
      <c r="O20" s="200">
        <v>2504</v>
      </c>
      <c r="P20" s="200">
        <v>2778</v>
      </c>
      <c r="Q20" s="200">
        <v>3</v>
      </c>
      <c r="R20" s="200">
        <v>892</v>
      </c>
      <c r="S20" s="200">
        <v>582</v>
      </c>
      <c r="T20" s="200">
        <v>1182</v>
      </c>
      <c r="U20" s="200">
        <v>1004</v>
      </c>
      <c r="V20" s="200">
        <v>0</v>
      </c>
      <c r="W20" s="200">
        <v>0</v>
      </c>
      <c r="X20" s="200">
        <v>17</v>
      </c>
    </row>
    <row r="21" spans="1:24" x14ac:dyDescent="0.25">
      <c r="A21" s="2" t="s">
        <v>14</v>
      </c>
      <c r="B21" s="200">
        <v>210192</v>
      </c>
      <c r="C21" s="200">
        <v>3192</v>
      </c>
      <c r="D21" s="200">
        <v>2242</v>
      </c>
      <c r="E21" s="200">
        <v>65887</v>
      </c>
      <c r="F21" s="200">
        <v>154</v>
      </c>
      <c r="G21" s="200">
        <v>881</v>
      </c>
      <c r="H21" s="200">
        <v>16294</v>
      </c>
      <c r="I21" s="200">
        <v>50913</v>
      </c>
      <c r="J21" s="200">
        <v>13767</v>
      </c>
      <c r="K21" s="200">
        <v>19413</v>
      </c>
      <c r="L21" s="200">
        <v>3903</v>
      </c>
      <c r="M21" s="200">
        <v>488</v>
      </c>
      <c r="N21" s="200">
        <v>1981</v>
      </c>
      <c r="O21" s="200">
        <v>10864</v>
      </c>
      <c r="P21" s="200">
        <v>8641</v>
      </c>
      <c r="Q21" s="200">
        <v>39</v>
      </c>
      <c r="R21" s="200">
        <v>1007</v>
      </c>
      <c r="S21" s="200">
        <v>5186</v>
      </c>
      <c r="T21" s="200">
        <v>2628</v>
      </c>
      <c r="U21" s="200">
        <v>2636</v>
      </c>
      <c r="V21" s="200">
        <v>0</v>
      </c>
      <c r="W21" s="200">
        <v>1</v>
      </c>
      <c r="X21" s="200">
        <v>75</v>
      </c>
    </row>
    <row r="22" spans="1:24" x14ac:dyDescent="0.25">
      <c r="A22" s="2" t="s">
        <v>15</v>
      </c>
      <c r="B22" s="200">
        <v>15901</v>
      </c>
      <c r="C22" s="200">
        <v>330</v>
      </c>
      <c r="D22" s="200">
        <v>3</v>
      </c>
      <c r="E22" s="200">
        <v>1354</v>
      </c>
      <c r="F22" s="200">
        <v>1</v>
      </c>
      <c r="G22" s="200">
        <v>6</v>
      </c>
      <c r="H22" s="200">
        <v>3635</v>
      </c>
      <c r="I22" s="200">
        <v>1995</v>
      </c>
      <c r="J22" s="200">
        <v>450</v>
      </c>
      <c r="K22" s="200">
        <v>408</v>
      </c>
      <c r="L22" s="200">
        <v>264</v>
      </c>
      <c r="M22" s="200">
        <v>120</v>
      </c>
      <c r="N22" s="200">
        <v>60</v>
      </c>
      <c r="O22" s="200">
        <v>1091</v>
      </c>
      <c r="P22" s="200">
        <v>631</v>
      </c>
      <c r="Q22" s="200">
        <v>2</v>
      </c>
      <c r="R22" s="200">
        <v>309</v>
      </c>
      <c r="S22" s="200">
        <v>35</v>
      </c>
      <c r="T22" s="200">
        <v>681</v>
      </c>
      <c r="U22" s="200">
        <v>4478</v>
      </c>
      <c r="V22" s="200">
        <v>2</v>
      </c>
      <c r="W22" s="200">
        <v>0</v>
      </c>
      <c r="X22" s="200">
        <v>46</v>
      </c>
    </row>
    <row r="23" spans="1:24" x14ac:dyDescent="0.25">
      <c r="A23" s="2" t="s">
        <v>16</v>
      </c>
      <c r="B23" s="200">
        <v>1411</v>
      </c>
      <c r="C23" s="200">
        <v>10</v>
      </c>
      <c r="D23" s="200">
        <v>0</v>
      </c>
      <c r="E23" s="200">
        <v>53</v>
      </c>
      <c r="F23" s="200">
        <v>1</v>
      </c>
      <c r="G23" s="200">
        <v>1</v>
      </c>
      <c r="H23" s="200">
        <v>51</v>
      </c>
      <c r="I23" s="200">
        <v>113</v>
      </c>
      <c r="J23" s="200">
        <v>23</v>
      </c>
      <c r="K23" s="200">
        <v>57</v>
      </c>
      <c r="L23" s="200">
        <v>31</v>
      </c>
      <c r="M23" s="200">
        <v>1</v>
      </c>
      <c r="N23" s="200">
        <v>24</v>
      </c>
      <c r="O23" s="200">
        <v>82</v>
      </c>
      <c r="P23" s="200">
        <v>68</v>
      </c>
      <c r="Q23" s="200">
        <v>0</v>
      </c>
      <c r="R23" s="200">
        <v>23</v>
      </c>
      <c r="S23" s="200">
        <v>2</v>
      </c>
      <c r="T23" s="200">
        <v>28</v>
      </c>
      <c r="U23" s="200">
        <v>42</v>
      </c>
      <c r="V23" s="200">
        <v>0</v>
      </c>
      <c r="W23" s="200">
        <v>0</v>
      </c>
      <c r="X23" s="200">
        <v>801</v>
      </c>
    </row>
    <row r="24" spans="1:24" x14ac:dyDescent="0.25">
      <c r="A24" s="22" t="s">
        <v>265</v>
      </c>
      <c r="B24" s="202">
        <v>361035</v>
      </c>
      <c r="C24" s="202">
        <v>5976</v>
      </c>
      <c r="D24" s="202">
        <v>2312</v>
      </c>
      <c r="E24" s="202">
        <v>87445</v>
      </c>
      <c r="F24" s="202">
        <v>540</v>
      </c>
      <c r="G24" s="202">
        <v>1621</v>
      </c>
      <c r="H24" s="202">
        <v>37365</v>
      </c>
      <c r="I24" s="202">
        <v>88400</v>
      </c>
      <c r="J24" s="202">
        <v>19413</v>
      </c>
      <c r="K24" s="202">
        <v>34530</v>
      </c>
      <c r="L24" s="202">
        <v>6423</v>
      </c>
      <c r="M24" s="202">
        <v>1710</v>
      </c>
      <c r="N24" s="202">
        <v>3745</v>
      </c>
      <c r="O24" s="202">
        <v>20964</v>
      </c>
      <c r="P24" s="202">
        <v>15083</v>
      </c>
      <c r="Q24" s="202">
        <v>80</v>
      </c>
      <c r="R24" s="202">
        <v>4038</v>
      </c>
      <c r="S24" s="202">
        <v>6236</v>
      </c>
      <c r="T24" s="202">
        <v>8855</v>
      </c>
      <c r="U24" s="202">
        <v>15219</v>
      </c>
      <c r="V24" s="202">
        <v>4</v>
      </c>
      <c r="W24" s="202">
        <v>2</v>
      </c>
      <c r="X24" s="202">
        <v>1074</v>
      </c>
    </row>
    <row r="25" spans="1:24" x14ac:dyDescent="0.25">
      <c r="A25" s="279" t="s">
        <v>267</v>
      </c>
      <c r="B25" s="280"/>
      <c r="C25" s="280"/>
      <c r="D25" s="280"/>
      <c r="E25" s="280"/>
      <c r="F25" s="280"/>
      <c r="G25" s="280"/>
      <c r="H25" s="280"/>
      <c r="I25" s="280"/>
      <c r="J25" s="280"/>
      <c r="K25" s="280"/>
      <c r="L25" s="280"/>
      <c r="M25" s="280"/>
      <c r="N25" s="280"/>
      <c r="O25" s="280"/>
      <c r="P25" s="280"/>
      <c r="Q25" s="280"/>
      <c r="R25" s="280"/>
      <c r="S25" s="280"/>
      <c r="T25" s="280"/>
      <c r="U25" s="280"/>
      <c r="V25" s="280"/>
      <c r="W25" s="280"/>
      <c r="X25" s="280"/>
    </row>
    <row r="26" spans="1:24" x14ac:dyDescent="0.25">
      <c r="A26" s="2" t="s">
        <v>11</v>
      </c>
      <c r="B26" s="201">
        <v>11294386.369999999</v>
      </c>
      <c r="C26" s="201">
        <v>35194.19</v>
      </c>
      <c r="D26" s="201">
        <v>27957.62</v>
      </c>
      <c r="E26" s="201">
        <v>327309.34000000003</v>
      </c>
      <c r="F26" s="201">
        <v>5484.08</v>
      </c>
      <c r="G26" s="201">
        <v>12520.47</v>
      </c>
      <c r="H26" s="201">
        <v>195860.91</v>
      </c>
      <c r="I26" s="201">
        <v>5351169.08</v>
      </c>
      <c r="J26" s="201">
        <v>453259.5</v>
      </c>
      <c r="K26" s="201">
        <v>1169822.1499999999</v>
      </c>
      <c r="L26" s="201">
        <v>135412.71</v>
      </c>
      <c r="M26" s="201">
        <v>105572.36</v>
      </c>
      <c r="N26" s="201">
        <v>155886.92000000001</v>
      </c>
      <c r="O26" s="201">
        <v>261904.44</v>
      </c>
      <c r="P26" s="201">
        <v>324068.57</v>
      </c>
      <c r="Q26" s="201">
        <v>2418.8000000000002</v>
      </c>
      <c r="R26" s="201">
        <v>252976.19</v>
      </c>
      <c r="S26" s="201">
        <v>22425.59</v>
      </c>
      <c r="T26" s="201">
        <v>1993642.16</v>
      </c>
      <c r="U26" s="201">
        <v>456891.51</v>
      </c>
      <c r="V26" s="201">
        <v>0</v>
      </c>
      <c r="W26" s="201">
        <v>0</v>
      </c>
      <c r="X26" s="201">
        <v>4609.78</v>
      </c>
    </row>
    <row r="27" spans="1:24" x14ac:dyDescent="0.25">
      <c r="A27" s="2" t="s">
        <v>12</v>
      </c>
      <c r="B27" s="201">
        <v>47740903.630000003</v>
      </c>
      <c r="C27" s="201">
        <v>1277870.19</v>
      </c>
      <c r="D27" s="201">
        <v>2700</v>
      </c>
      <c r="E27" s="201">
        <v>6099441.7599999998</v>
      </c>
      <c r="F27" s="201">
        <v>5850</v>
      </c>
      <c r="G27" s="201">
        <v>31741.8</v>
      </c>
      <c r="H27" s="201">
        <v>11461899.130000001</v>
      </c>
      <c r="I27" s="201">
        <v>9318260.7699999996</v>
      </c>
      <c r="J27" s="201">
        <v>1408221.15</v>
      </c>
      <c r="K27" s="201">
        <v>3534721.04</v>
      </c>
      <c r="L27" s="201">
        <v>910719.24</v>
      </c>
      <c r="M27" s="201">
        <v>531414.01</v>
      </c>
      <c r="N27" s="201">
        <v>207814.01</v>
      </c>
      <c r="O27" s="201">
        <v>4067251.08</v>
      </c>
      <c r="P27" s="201">
        <v>1794394.1</v>
      </c>
      <c r="Q27" s="201">
        <v>16459.93</v>
      </c>
      <c r="R27" s="201">
        <v>857157.94</v>
      </c>
      <c r="S27" s="201">
        <v>238051.88</v>
      </c>
      <c r="T27" s="201">
        <v>1065275.67</v>
      </c>
      <c r="U27" s="201">
        <v>4813068.53</v>
      </c>
      <c r="V27" s="201">
        <v>1620</v>
      </c>
      <c r="W27" s="201">
        <v>810</v>
      </c>
      <c r="X27" s="201">
        <v>96161.4</v>
      </c>
    </row>
    <row r="28" spans="1:24" x14ac:dyDescent="0.25">
      <c r="A28" s="2" t="s">
        <v>13</v>
      </c>
      <c r="B28" s="201">
        <v>22509291.489999998</v>
      </c>
      <c r="C28" s="201">
        <v>395327.16</v>
      </c>
      <c r="D28" s="201">
        <v>7785.37</v>
      </c>
      <c r="E28" s="201">
        <v>3203349.31</v>
      </c>
      <c r="F28" s="201">
        <v>189624.09</v>
      </c>
      <c r="G28" s="201">
        <v>213307.73</v>
      </c>
      <c r="H28" s="201">
        <v>873160.21</v>
      </c>
      <c r="I28" s="201">
        <v>7170783.71</v>
      </c>
      <c r="J28" s="201">
        <v>648116.68999999994</v>
      </c>
      <c r="K28" s="201">
        <v>3712538.16</v>
      </c>
      <c r="L28" s="201">
        <v>444960.59</v>
      </c>
      <c r="M28" s="201">
        <v>56757.18</v>
      </c>
      <c r="N28" s="201">
        <v>599632.67000000004</v>
      </c>
      <c r="O28" s="201">
        <v>1420809.5</v>
      </c>
      <c r="P28" s="201">
        <v>1783144.08</v>
      </c>
      <c r="Q28" s="201">
        <v>1885.08</v>
      </c>
      <c r="R28" s="201">
        <v>389973.71</v>
      </c>
      <c r="S28" s="201">
        <v>274900.84000000003</v>
      </c>
      <c r="T28" s="201">
        <v>681093.17</v>
      </c>
      <c r="U28" s="201">
        <v>435625.97</v>
      </c>
      <c r="V28" s="201">
        <v>0</v>
      </c>
      <c r="W28" s="201">
        <v>0</v>
      </c>
      <c r="X28" s="201">
        <v>6516.27</v>
      </c>
    </row>
    <row r="29" spans="1:24" x14ac:dyDescent="0.25">
      <c r="A29" s="2" t="s">
        <v>14</v>
      </c>
      <c r="B29" s="201">
        <v>101347042.47</v>
      </c>
      <c r="C29" s="201">
        <v>1570786.57</v>
      </c>
      <c r="D29" s="201">
        <v>733529.67</v>
      </c>
      <c r="E29" s="201">
        <v>28534962.140000001</v>
      </c>
      <c r="F29" s="201">
        <v>48761.66</v>
      </c>
      <c r="G29" s="201">
        <v>345097.89</v>
      </c>
      <c r="H29" s="201">
        <v>9041084.5700000003</v>
      </c>
      <c r="I29" s="201">
        <v>24840935.190000001</v>
      </c>
      <c r="J29" s="201">
        <v>6087724.9199999999</v>
      </c>
      <c r="K29" s="201">
        <v>10760332.630000001</v>
      </c>
      <c r="L29" s="201">
        <v>1915190.63</v>
      </c>
      <c r="M29" s="201">
        <v>236869.42</v>
      </c>
      <c r="N29" s="201">
        <v>980849.66</v>
      </c>
      <c r="O29" s="201">
        <v>5600398.8099999996</v>
      </c>
      <c r="P29" s="201">
        <v>4423568.91</v>
      </c>
      <c r="Q29" s="201">
        <v>20167.27</v>
      </c>
      <c r="R29" s="201">
        <v>483010.22</v>
      </c>
      <c r="S29" s="201">
        <v>2702502.76</v>
      </c>
      <c r="T29" s="201">
        <v>1667862.74</v>
      </c>
      <c r="U29" s="201">
        <v>1319606.18</v>
      </c>
      <c r="V29" s="201">
        <v>0</v>
      </c>
      <c r="W29" s="201">
        <v>378.55</v>
      </c>
      <c r="X29" s="201">
        <v>33422.080000000002</v>
      </c>
    </row>
    <row r="30" spans="1:24" x14ac:dyDescent="0.25">
      <c r="A30" s="2" t="s">
        <v>15</v>
      </c>
      <c r="B30" s="201">
        <v>4904578.58</v>
      </c>
      <c r="C30" s="201">
        <v>102604.51</v>
      </c>
      <c r="D30" s="201">
        <v>945</v>
      </c>
      <c r="E30" s="201">
        <v>415928.73</v>
      </c>
      <c r="F30" s="201">
        <v>135</v>
      </c>
      <c r="G30" s="201">
        <v>1752.38</v>
      </c>
      <c r="H30" s="201">
        <v>1130596.69</v>
      </c>
      <c r="I30" s="201">
        <v>610135.75</v>
      </c>
      <c r="J30" s="201">
        <v>138894.26999999999</v>
      </c>
      <c r="K30" s="201">
        <v>123202.05</v>
      </c>
      <c r="L30" s="201">
        <v>81764.05</v>
      </c>
      <c r="M30" s="201">
        <v>36257.75</v>
      </c>
      <c r="N30" s="201">
        <v>18900</v>
      </c>
      <c r="O30" s="201">
        <v>334828.26</v>
      </c>
      <c r="P30" s="201">
        <v>194781.12</v>
      </c>
      <c r="Q30" s="201">
        <v>630</v>
      </c>
      <c r="R30" s="201">
        <v>95514.2</v>
      </c>
      <c r="S30" s="201">
        <v>10384.08</v>
      </c>
      <c r="T30" s="201">
        <v>207953.46</v>
      </c>
      <c r="U30" s="201">
        <v>1384927.77</v>
      </c>
      <c r="V30" s="201">
        <v>630</v>
      </c>
      <c r="W30" s="201">
        <v>0</v>
      </c>
      <c r="X30" s="201">
        <v>13813.51</v>
      </c>
    </row>
    <row r="31" spans="1:24" x14ac:dyDescent="0.25">
      <c r="A31" s="2" t="s">
        <v>16</v>
      </c>
      <c r="B31" s="201">
        <v>433120.45</v>
      </c>
      <c r="C31" s="201">
        <v>3150</v>
      </c>
      <c r="D31" s="201">
        <v>0</v>
      </c>
      <c r="E31" s="201">
        <v>16366.77</v>
      </c>
      <c r="F31" s="201">
        <v>315</v>
      </c>
      <c r="G31" s="201">
        <v>315</v>
      </c>
      <c r="H31" s="201">
        <v>15965.78</v>
      </c>
      <c r="I31" s="201">
        <v>34634.019999999997</v>
      </c>
      <c r="J31" s="201">
        <v>7204.81</v>
      </c>
      <c r="K31" s="201">
        <v>17522.23</v>
      </c>
      <c r="L31" s="201">
        <v>9384.3700000000008</v>
      </c>
      <c r="M31" s="201">
        <v>315</v>
      </c>
      <c r="N31" s="201">
        <v>7411.83</v>
      </c>
      <c r="O31" s="201">
        <v>25046.81</v>
      </c>
      <c r="P31" s="201">
        <v>21334.7</v>
      </c>
      <c r="Q31" s="201">
        <v>0</v>
      </c>
      <c r="R31" s="201">
        <v>7028.83</v>
      </c>
      <c r="S31" s="201">
        <v>630</v>
      </c>
      <c r="T31" s="201">
        <v>8710.15</v>
      </c>
      <c r="U31" s="201">
        <v>13055.13</v>
      </c>
      <c r="V31" s="201">
        <v>0</v>
      </c>
      <c r="W31" s="201">
        <v>0</v>
      </c>
      <c r="X31" s="201">
        <v>244730.02</v>
      </c>
    </row>
    <row r="32" spans="1:24" x14ac:dyDescent="0.25">
      <c r="A32" s="22" t="s">
        <v>265</v>
      </c>
      <c r="B32" s="203">
        <v>188229322.99000001</v>
      </c>
      <c r="C32" s="203">
        <v>3384932.62</v>
      </c>
      <c r="D32" s="203">
        <v>772917.66</v>
      </c>
      <c r="E32" s="203">
        <v>38597358.049999997</v>
      </c>
      <c r="F32" s="203">
        <v>250169.83</v>
      </c>
      <c r="G32" s="203">
        <v>604735.27</v>
      </c>
      <c r="H32" s="203">
        <v>22718567.289999999</v>
      </c>
      <c r="I32" s="203">
        <v>47325918.520000003</v>
      </c>
      <c r="J32" s="203">
        <v>8743421.3399999999</v>
      </c>
      <c r="K32" s="203">
        <v>19318138.260000002</v>
      </c>
      <c r="L32" s="203">
        <v>3497431.59</v>
      </c>
      <c r="M32" s="203">
        <v>967185.72</v>
      </c>
      <c r="N32" s="203">
        <v>1970495.09</v>
      </c>
      <c r="O32" s="203">
        <v>11710238.9</v>
      </c>
      <c r="P32" s="203">
        <v>8541291.4800000004</v>
      </c>
      <c r="Q32" s="203">
        <v>41561.08</v>
      </c>
      <c r="R32" s="203">
        <v>2085661.09</v>
      </c>
      <c r="S32" s="203">
        <v>3248895.15</v>
      </c>
      <c r="T32" s="203">
        <v>5624537.3499999996</v>
      </c>
      <c r="U32" s="203">
        <v>8423175.0899999999</v>
      </c>
      <c r="V32" s="203">
        <v>2250</v>
      </c>
      <c r="W32" s="203">
        <v>1188.55</v>
      </c>
      <c r="X32" s="203">
        <v>399253.06</v>
      </c>
    </row>
    <row r="34" spans="1:3" x14ac:dyDescent="0.25">
      <c r="A34" s="261" t="str">
        <f>HYPERLINK("#'Vysvetlivky'!A15", "Vysvetlivky k sekciám SK-NACE")</f>
        <v>Vysvetlivky k sekciám SK-NACE</v>
      </c>
      <c r="B34" s="262"/>
      <c r="C34" s="262"/>
    </row>
    <row r="35" spans="1:3" x14ac:dyDescent="0.25">
      <c r="A35" s="261" t="str">
        <f>HYPERLINK("#'Obsah'!A1", "Späť na obsah dátovej prílohy")</f>
        <v>Späť na obsah dátovej prílohy</v>
      </c>
      <c r="B35" s="262"/>
      <c r="C35" s="262"/>
    </row>
  </sheetData>
  <mergeCells count="11">
    <mergeCell ref="A2:X2"/>
    <mergeCell ref="A3:X3"/>
    <mergeCell ref="A5:X5"/>
    <mergeCell ref="A7:A8"/>
    <mergeCell ref="B7:B8"/>
    <mergeCell ref="C7:X7"/>
    <mergeCell ref="A9:X9"/>
    <mergeCell ref="A17:X17"/>
    <mergeCell ref="A25:X25"/>
    <mergeCell ref="A34:C34"/>
    <mergeCell ref="A35:C35"/>
  </mergeCells>
  <pageMargins left="0.7" right="0.7" top="0.75" bottom="0.75" header="0.3" footer="0.3"/>
  <pageSetup paperSize="9" orientation="portrait" horizontalDpi="300" verticalDpi="30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199218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59" t="s">
        <v>278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</row>
    <row r="3" spans="1:24" x14ac:dyDescent="0.25">
      <c r="A3" s="281" t="s">
        <v>291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</row>
    <row r="5" spans="1:24" x14ac:dyDescent="0.25">
      <c r="A5" s="260" t="s">
        <v>2</v>
      </c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</row>
    <row r="7" spans="1:24" x14ac:dyDescent="0.25">
      <c r="A7" s="273" t="s">
        <v>4</v>
      </c>
      <c r="B7" s="273" t="s">
        <v>257</v>
      </c>
      <c r="C7" s="267" t="s">
        <v>292</v>
      </c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</row>
    <row r="8" spans="1:24" x14ac:dyDescent="0.25">
      <c r="A8" s="273"/>
      <c r="B8" s="273"/>
      <c r="C8" s="1" t="s">
        <v>293</v>
      </c>
      <c r="D8" s="1" t="s">
        <v>294</v>
      </c>
      <c r="E8" s="1" t="s">
        <v>295</v>
      </c>
      <c r="F8" s="1" t="s">
        <v>296</v>
      </c>
      <c r="G8" s="1" t="s">
        <v>297</v>
      </c>
      <c r="H8" s="1" t="s">
        <v>298</v>
      </c>
      <c r="I8" s="1" t="s">
        <v>299</v>
      </c>
      <c r="J8" s="1" t="s">
        <v>300</v>
      </c>
      <c r="K8" s="1" t="s">
        <v>301</v>
      </c>
      <c r="L8" s="1" t="s">
        <v>302</v>
      </c>
      <c r="M8" s="1" t="s">
        <v>303</v>
      </c>
      <c r="N8" s="1" t="s">
        <v>304</v>
      </c>
      <c r="O8" s="1" t="s">
        <v>305</v>
      </c>
      <c r="P8" s="1" t="s">
        <v>306</v>
      </c>
      <c r="Q8" s="1" t="s">
        <v>307</v>
      </c>
      <c r="R8" s="1" t="s">
        <v>308</v>
      </c>
      <c r="S8" s="1" t="s">
        <v>309</v>
      </c>
      <c r="T8" s="1" t="s">
        <v>310</v>
      </c>
      <c r="U8" s="1" t="s">
        <v>311</v>
      </c>
      <c r="V8" s="1" t="s">
        <v>312</v>
      </c>
      <c r="W8" s="1" t="s">
        <v>313</v>
      </c>
      <c r="X8" s="1" t="s">
        <v>314</v>
      </c>
    </row>
    <row r="9" spans="1:24" x14ac:dyDescent="0.25">
      <c r="A9" s="279" t="s">
        <v>264</v>
      </c>
      <c r="B9" s="280"/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0"/>
      <c r="X9" s="280"/>
    </row>
    <row r="10" spans="1:24" x14ac:dyDescent="0.25">
      <c r="A10" s="2" t="s">
        <v>11</v>
      </c>
      <c r="B10" s="204">
        <v>3175</v>
      </c>
      <c r="C10" s="204">
        <v>16</v>
      </c>
      <c r="D10" s="204">
        <v>1</v>
      </c>
      <c r="E10" s="204">
        <v>158</v>
      </c>
      <c r="F10" s="204">
        <v>4</v>
      </c>
      <c r="G10" s="204">
        <v>7</v>
      </c>
      <c r="H10" s="204">
        <v>113</v>
      </c>
      <c r="I10" s="204">
        <v>1296</v>
      </c>
      <c r="J10" s="204">
        <v>36</v>
      </c>
      <c r="K10" s="204">
        <v>577</v>
      </c>
      <c r="L10" s="204">
        <v>31</v>
      </c>
      <c r="M10" s="204">
        <v>8</v>
      </c>
      <c r="N10" s="204">
        <v>66</v>
      </c>
      <c r="O10" s="204">
        <v>111</v>
      </c>
      <c r="P10" s="204">
        <v>100</v>
      </c>
      <c r="Q10" s="204">
        <v>0</v>
      </c>
      <c r="R10" s="204">
        <v>125</v>
      </c>
      <c r="S10" s="204">
        <v>17</v>
      </c>
      <c r="T10" s="204">
        <v>181</v>
      </c>
      <c r="U10" s="204">
        <v>325</v>
      </c>
      <c r="V10" s="204">
        <v>0</v>
      </c>
      <c r="W10" s="204">
        <v>0</v>
      </c>
      <c r="X10" s="204">
        <v>3</v>
      </c>
    </row>
    <row r="11" spans="1:24" x14ac:dyDescent="0.25">
      <c r="A11" s="2" t="s">
        <v>12</v>
      </c>
      <c r="B11" s="204">
        <v>70892</v>
      </c>
      <c r="C11" s="204">
        <v>1823</v>
      </c>
      <c r="D11" s="204">
        <v>4</v>
      </c>
      <c r="E11" s="204">
        <v>9078</v>
      </c>
      <c r="F11" s="204">
        <v>12</v>
      </c>
      <c r="G11" s="204">
        <v>42</v>
      </c>
      <c r="H11" s="204">
        <v>16673</v>
      </c>
      <c r="I11" s="204">
        <v>13611</v>
      </c>
      <c r="J11" s="204">
        <v>2164</v>
      </c>
      <c r="K11" s="204">
        <v>4896</v>
      </c>
      <c r="L11" s="204">
        <v>1425</v>
      </c>
      <c r="M11" s="204">
        <v>997</v>
      </c>
      <c r="N11" s="204">
        <v>326</v>
      </c>
      <c r="O11" s="204">
        <v>6454</v>
      </c>
      <c r="P11" s="204">
        <v>2778</v>
      </c>
      <c r="Q11" s="204">
        <v>33</v>
      </c>
      <c r="R11" s="204">
        <v>1317</v>
      </c>
      <c r="S11" s="204">
        <v>350</v>
      </c>
      <c r="T11" s="204">
        <v>1593</v>
      </c>
      <c r="U11" s="204">
        <v>7162</v>
      </c>
      <c r="V11" s="204">
        <v>4</v>
      </c>
      <c r="W11" s="204">
        <v>1</v>
      </c>
      <c r="X11" s="204">
        <v>149</v>
      </c>
    </row>
    <row r="12" spans="1:24" x14ac:dyDescent="0.25">
      <c r="A12" s="2" t="s">
        <v>13</v>
      </c>
      <c r="B12" s="204">
        <v>8152</v>
      </c>
      <c r="C12" s="204">
        <v>110</v>
      </c>
      <c r="D12" s="204">
        <v>4</v>
      </c>
      <c r="E12" s="204">
        <v>762</v>
      </c>
      <c r="F12" s="204">
        <v>16</v>
      </c>
      <c r="G12" s="204">
        <v>22</v>
      </c>
      <c r="H12" s="204">
        <v>513</v>
      </c>
      <c r="I12" s="204">
        <v>2387</v>
      </c>
      <c r="J12" s="204">
        <v>266</v>
      </c>
      <c r="K12" s="204">
        <v>1336</v>
      </c>
      <c r="L12" s="204">
        <v>179</v>
      </c>
      <c r="M12" s="204">
        <v>44</v>
      </c>
      <c r="N12" s="204">
        <v>216</v>
      </c>
      <c r="O12" s="204">
        <v>837</v>
      </c>
      <c r="P12" s="204">
        <v>530</v>
      </c>
      <c r="Q12" s="204">
        <v>4</v>
      </c>
      <c r="R12" s="204">
        <v>184</v>
      </c>
      <c r="S12" s="204">
        <v>115</v>
      </c>
      <c r="T12" s="204">
        <v>230</v>
      </c>
      <c r="U12" s="204">
        <v>388</v>
      </c>
      <c r="V12" s="204">
        <v>0</v>
      </c>
      <c r="W12" s="204">
        <v>0</v>
      </c>
      <c r="X12" s="204">
        <v>9</v>
      </c>
    </row>
    <row r="13" spans="1:24" x14ac:dyDescent="0.25">
      <c r="A13" s="2" t="s">
        <v>14</v>
      </c>
      <c r="B13" s="204">
        <v>23222</v>
      </c>
      <c r="C13" s="204">
        <v>376</v>
      </c>
      <c r="D13" s="204">
        <v>21</v>
      </c>
      <c r="E13" s="204">
        <v>2821</v>
      </c>
      <c r="F13" s="204">
        <v>6</v>
      </c>
      <c r="G13" s="204">
        <v>68</v>
      </c>
      <c r="H13" s="204">
        <v>2215</v>
      </c>
      <c r="I13" s="204">
        <v>6534</v>
      </c>
      <c r="J13" s="204">
        <v>1041</v>
      </c>
      <c r="K13" s="204">
        <v>3566</v>
      </c>
      <c r="L13" s="204">
        <v>592</v>
      </c>
      <c r="M13" s="204">
        <v>89</v>
      </c>
      <c r="N13" s="204">
        <v>421</v>
      </c>
      <c r="O13" s="204">
        <v>2244</v>
      </c>
      <c r="P13" s="204">
        <v>1238</v>
      </c>
      <c r="Q13" s="204">
        <v>9</v>
      </c>
      <c r="R13" s="204">
        <v>280</v>
      </c>
      <c r="S13" s="204">
        <v>449</v>
      </c>
      <c r="T13" s="204">
        <v>418</v>
      </c>
      <c r="U13" s="204">
        <v>811</v>
      </c>
      <c r="V13" s="204">
        <v>0</v>
      </c>
      <c r="W13" s="204">
        <v>0</v>
      </c>
      <c r="X13" s="204">
        <v>23</v>
      </c>
    </row>
    <row r="14" spans="1:24" x14ac:dyDescent="0.25">
      <c r="A14" s="2" t="s">
        <v>15</v>
      </c>
      <c r="B14" s="204">
        <v>13607</v>
      </c>
      <c r="C14" s="204">
        <v>284</v>
      </c>
      <c r="D14" s="204">
        <v>2</v>
      </c>
      <c r="E14" s="204">
        <v>1164</v>
      </c>
      <c r="F14" s="204">
        <v>2</v>
      </c>
      <c r="G14" s="204">
        <v>4</v>
      </c>
      <c r="H14" s="204">
        <v>3207</v>
      </c>
      <c r="I14" s="204">
        <v>1660</v>
      </c>
      <c r="J14" s="204">
        <v>376</v>
      </c>
      <c r="K14" s="204">
        <v>361</v>
      </c>
      <c r="L14" s="204">
        <v>235</v>
      </c>
      <c r="M14" s="204">
        <v>137</v>
      </c>
      <c r="N14" s="204">
        <v>58</v>
      </c>
      <c r="O14" s="204">
        <v>992</v>
      </c>
      <c r="P14" s="204">
        <v>544</v>
      </c>
      <c r="Q14" s="204">
        <v>2</v>
      </c>
      <c r="R14" s="204">
        <v>258</v>
      </c>
      <c r="S14" s="204">
        <v>36</v>
      </c>
      <c r="T14" s="204">
        <v>548</v>
      </c>
      <c r="U14" s="204">
        <v>3695</v>
      </c>
      <c r="V14" s="204">
        <v>0</v>
      </c>
      <c r="W14" s="204">
        <v>0</v>
      </c>
      <c r="X14" s="204">
        <v>42</v>
      </c>
    </row>
    <row r="15" spans="1:24" x14ac:dyDescent="0.25">
      <c r="A15" s="2" t="s">
        <v>16</v>
      </c>
      <c r="B15" s="204">
        <v>1461</v>
      </c>
      <c r="C15" s="204">
        <v>17</v>
      </c>
      <c r="D15" s="204">
        <v>0</v>
      </c>
      <c r="E15" s="204">
        <v>49</v>
      </c>
      <c r="F15" s="204">
        <v>1</v>
      </c>
      <c r="G15" s="204">
        <v>1</v>
      </c>
      <c r="H15" s="204">
        <v>46</v>
      </c>
      <c r="I15" s="204">
        <v>118</v>
      </c>
      <c r="J15" s="204">
        <v>22</v>
      </c>
      <c r="K15" s="204">
        <v>59</v>
      </c>
      <c r="L15" s="204">
        <v>32</v>
      </c>
      <c r="M15" s="204">
        <v>1</v>
      </c>
      <c r="N15" s="204">
        <v>22</v>
      </c>
      <c r="O15" s="204">
        <v>82</v>
      </c>
      <c r="P15" s="204">
        <v>65</v>
      </c>
      <c r="Q15" s="204">
        <v>0</v>
      </c>
      <c r="R15" s="204">
        <v>22</v>
      </c>
      <c r="S15" s="204">
        <v>2</v>
      </c>
      <c r="T15" s="204">
        <v>30</v>
      </c>
      <c r="U15" s="204">
        <v>36</v>
      </c>
      <c r="V15" s="204">
        <v>0</v>
      </c>
      <c r="W15" s="204">
        <v>0</v>
      </c>
      <c r="X15" s="204">
        <v>856</v>
      </c>
    </row>
    <row r="16" spans="1:24" x14ac:dyDescent="0.25">
      <c r="A16" s="22" t="s">
        <v>265</v>
      </c>
      <c r="B16" s="206">
        <v>120509</v>
      </c>
      <c r="C16" s="206">
        <v>2626</v>
      </c>
      <c r="D16" s="206">
        <v>32</v>
      </c>
      <c r="E16" s="206">
        <v>14032</v>
      </c>
      <c r="F16" s="206">
        <v>41</v>
      </c>
      <c r="G16" s="206">
        <v>144</v>
      </c>
      <c r="H16" s="206">
        <v>22767</v>
      </c>
      <c r="I16" s="206">
        <v>25606</v>
      </c>
      <c r="J16" s="206">
        <v>3905</v>
      </c>
      <c r="K16" s="206">
        <v>10795</v>
      </c>
      <c r="L16" s="206">
        <v>2494</v>
      </c>
      <c r="M16" s="206">
        <v>1276</v>
      </c>
      <c r="N16" s="206">
        <v>1109</v>
      </c>
      <c r="O16" s="206">
        <v>10720</v>
      </c>
      <c r="P16" s="206">
        <v>5255</v>
      </c>
      <c r="Q16" s="206">
        <v>48</v>
      </c>
      <c r="R16" s="206">
        <v>2186</v>
      </c>
      <c r="S16" s="206">
        <v>969</v>
      </c>
      <c r="T16" s="206">
        <v>3000</v>
      </c>
      <c r="U16" s="206">
        <v>12417</v>
      </c>
      <c r="V16" s="206">
        <v>4</v>
      </c>
      <c r="W16" s="206">
        <v>1</v>
      </c>
      <c r="X16" s="206">
        <v>1082</v>
      </c>
    </row>
    <row r="17" spans="1:24" x14ac:dyDescent="0.25">
      <c r="A17" s="279" t="s">
        <v>266</v>
      </c>
      <c r="B17" s="280"/>
      <c r="C17" s="280"/>
      <c r="D17" s="280"/>
      <c r="E17" s="280"/>
      <c r="F17" s="280"/>
      <c r="G17" s="280"/>
      <c r="H17" s="280"/>
      <c r="I17" s="280"/>
      <c r="J17" s="280"/>
      <c r="K17" s="280"/>
      <c r="L17" s="280"/>
      <c r="M17" s="280"/>
      <c r="N17" s="280"/>
      <c r="O17" s="280"/>
      <c r="P17" s="280"/>
      <c r="Q17" s="280"/>
      <c r="R17" s="280"/>
      <c r="S17" s="280"/>
      <c r="T17" s="280"/>
      <c r="U17" s="280"/>
      <c r="V17" s="280"/>
      <c r="W17" s="280"/>
      <c r="X17" s="280"/>
    </row>
    <row r="18" spans="1:24" x14ac:dyDescent="0.25">
      <c r="A18" s="2" t="s">
        <v>11</v>
      </c>
      <c r="B18" s="204">
        <v>20400</v>
      </c>
      <c r="C18" s="204">
        <v>59</v>
      </c>
      <c r="D18" s="204">
        <v>44</v>
      </c>
      <c r="E18" s="204">
        <v>767</v>
      </c>
      <c r="F18" s="204">
        <v>45</v>
      </c>
      <c r="G18" s="204">
        <v>19</v>
      </c>
      <c r="H18" s="204">
        <v>344</v>
      </c>
      <c r="I18" s="204">
        <v>10529</v>
      </c>
      <c r="J18" s="204">
        <v>127</v>
      </c>
      <c r="K18" s="204">
        <v>2333</v>
      </c>
      <c r="L18" s="204">
        <v>210</v>
      </c>
      <c r="M18" s="204">
        <v>153</v>
      </c>
      <c r="N18" s="204">
        <v>262</v>
      </c>
      <c r="O18" s="204">
        <v>457</v>
      </c>
      <c r="P18" s="204">
        <v>380</v>
      </c>
      <c r="Q18" s="204">
        <v>0</v>
      </c>
      <c r="R18" s="204">
        <v>504</v>
      </c>
      <c r="S18" s="204">
        <v>53</v>
      </c>
      <c r="T18" s="204">
        <v>3164</v>
      </c>
      <c r="U18" s="204">
        <v>940</v>
      </c>
      <c r="V18" s="204">
        <v>0</v>
      </c>
      <c r="W18" s="204">
        <v>0</v>
      </c>
      <c r="X18" s="204">
        <v>10</v>
      </c>
    </row>
    <row r="19" spans="1:24" x14ac:dyDescent="0.25">
      <c r="A19" s="2" t="s">
        <v>12</v>
      </c>
      <c r="B19" s="204">
        <v>70726</v>
      </c>
      <c r="C19" s="204">
        <v>1819</v>
      </c>
      <c r="D19" s="204">
        <v>4</v>
      </c>
      <c r="E19" s="204">
        <v>9059</v>
      </c>
      <c r="F19" s="204">
        <v>12</v>
      </c>
      <c r="G19" s="204">
        <v>42</v>
      </c>
      <c r="H19" s="204">
        <v>16640</v>
      </c>
      <c r="I19" s="204">
        <v>13578</v>
      </c>
      <c r="J19" s="204">
        <v>2161</v>
      </c>
      <c r="K19" s="204">
        <v>4885</v>
      </c>
      <c r="L19" s="204">
        <v>1421</v>
      </c>
      <c r="M19" s="204">
        <v>991</v>
      </c>
      <c r="N19" s="204">
        <v>325</v>
      </c>
      <c r="O19" s="204">
        <v>6430</v>
      </c>
      <c r="P19" s="204">
        <v>2771</v>
      </c>
      <c r="Q19" s="204">
        <v>32</v>
      </c>
      <c r="R19" s="204">
        <v>1310</v>
      </c>
      <c r="S19" s="204">
        <v>348</v>
      </c>
      <c r="T19" s="204">
        <v>1591</v>
      </c>
      <c r="U19" s="204">
        <v>7153</v>
      </c>
      <c r="V19" s="204">
        <v>4</v>
      </c>
      <c r="W19" s="204">
        <v>1</v>
      </c>
      <c r="X19" s="204">
        <v>149</v>
      </c>
    </row>
    <row r="20" spans="1:24" x14ac:dyDescent="0.25">
      <c r="A20" s="2" t="s">
        <v>13</v>
      </c>
      <c r="B20" s="204">
        <v>49892</v>
      </c>
      <c r="C20" s="204">
        <v>736</v>
      </c>
      <c r="D20" s="204">
        <v>10</v>
      </c>
      <c r="E20" s="204">
        <v>10739</v>
      </c>
      <c r="F20" s="204">
        <v>368</v>
      </c>
      <c r="G20" s="204">
        <v>576</v>
      </c>
      <c r="H20" s="204">
        <v>1936</v>
      </c>
      <c r="I20" s="204">
        <v>13081</v>
      </c>
      <c r="J20" s="204">
        <v>2644</v>
      </c>
      <c r="K20" s="204">
        <v>7049</v>
      </c>
      <c r="L20" s="204">
        <v>668</v>
      </c>
      <c r="M20" s="204">
        <v>122</v>
      </c>
      <c r="N20" s="204">
        <v>1604</v>
      </c>
      <c r="O20" s="204">
        <v>2728</v>
      </c>
      <c r="P20" s="204">
        <v>3757</v>
      </c>
      <c r="Q20" s="204">
        <v>15</v>
      </c>
      <c r="R20" s="204">
        <v>966</v>
      </c>
      <c r="S20" s="204">
        <v>604</v>
      </c>
      <c r="T20" s="204">
        <v>1152</v>
      </c>
      <c r="U20" s="204">
        <v>1117</v>
      </c>
      <c r="V20" s="204">
        <v>0</v>
      </c>
      <c r="W20" s="204">
        <v>0</v>
      </c>
      <c r="X20" s="204">
        <v>20</v>
      </c>
    </row>
    <row r="21" spans="1:24" x14ac:dyDescent="0.25">
      <c r="A21" s="2" t="s">
        <v>14</v>
      </c>
      <c r="B21" s="204">
        <v>190211</v>
      </c>
      <c r="C21" s="204">
        <v>3606</v>
      </c>
      <c r="D21" s="204">
        <v>2109</v>
      </c>
      <c r="E21" s="204">
        <v>55800</v>
      </c>
      <c r="F21" s="204">
        <v>40</v>
      </c>
      <c r="G21" s="204">
        <v>759</v>
      </c>
      <c r="H21" s="204">
        <v>17300</v>
      </c>
      <c r="I21" s="204">
        <v>44236</v>
      </c>
      <c r="J21" s="204">
        <v>12461</v>
      </c>
      <c r="K21" s="204">
        <v>18926</v>
      </c>
      <c r="L21" s="204">
        <v>4253</v>
      </c>
      <c r="M21" s="204">
        <v>471</v>
      </c>
      <c r="N21" s="204">
        <v>1876</v>
      </c>
      <c r="O21" s="204">
        <v>10590</v>
      </c>
      <c r="P21" s="204">
        <v>7740</v>
      </c>
      <c r="Q21" s="204">
        <v>37</v>
      </c>
      <c r="R21" s="204">
        <v>841</v>
      </c>
      <c r="S21" s="204">
        <v>4251</v>
      </c>
      <c r="T21" s="204">
        <v>2354</v>
      </c>
      <c r="U21" s="204">
        <v>2477</v>
      </c>
      <c r="V21" s="204">
        <v>0</v>
      </c>
      <c r="W21" s="204">
        <v>0</v>
      </c>
      <c r="X21" s="204">
        <v>84</v>
      </c>
    </row>
    <row r="22" spans="1:24" x14ac:dyDescent="0.25">
      <c r="A22" s="2" t="s">
        <v>15</v>
      </c>
      <c r="B22" s="204">
        <v>13593</v>
      </c>
      <c r="C22" s="204">
        <v>284</v>
      </c>
      <c r="D22" s="204">
        <v>2</v>
      </c>
      <c r="E22" s="204">
        <v>1164</v>
      </c>
      <c r="F22" s="204">
        <v>2</v>
      </c>
      <c r="G22" s="204">
        <v>4</v>
      </c>
      <c r="H22" s="204">
        <v>3206</v>
      </c>
      <c r="I22" s="204">
        <v>1658</v>
      </c>
      <c r="J22" s="204">
        <v>376</v>
      </c>
      <c r="K22" s="204">
        <v>360</v>
      </c>
      <c r="L22" s="204">
        <v>235</v>
      </c>
      <c r="M22" s="204">
        <v>137</v>
      </c>
      <c r="N22" s="204">
        <v>58</v>
      </c>
      <c r="O22" s="204">
        <v>990</v>
      </c>
      <c r="P22" s="204">
        <v>542</v>
      </c>
      <c r="Q22" s="204">
        <v>2</v>
      </c>
      <c r="R22" s="204">
        <v>256</v>
      </c>
      <c r="S22" s="204">
        <v>36</v>
      </c>
      <c r="T22" s="204">
        <v>547</v>
      </c>
      <c r="U22" s="204">
        <v>3692</v>
      </c>
      <c r="V22" s="204">
        <v>0</v>
      </c>
      <c r="W22" s="204">
        <v>0</v>
      </c>
      <c r="X22" s="204">
        <v>42</v>
      </c>
    </row>
    <row r="23" spans="1:24" x14ac:dyDescent="0.25">
      <c r="A23" s="2" t="s">
        <v>16</v>
      </c>
      <c r="B23" s="204">
        <v>1457</v>
      </c>
      <c r="C23" s="204">
        <v>17</v>
      </c>
      <c r="D23" s="204">
        <v>0</v>
      </c>
      <c r="E23" s="204">
        <v>49</v>
      </c>
      <c r="F23" s="204">
        <v>1</v>
      </c>
      <c r="G23" s="204">
        <v>1</v>
      </c>
      <c r="H23" s="204">
        <v>46</v>
      </c>
      <c r="I23" s="204">
        <v>118</v>
      </c>
      <c r="J23" s="204">
        <v>22</v>
      </c>
      <c r="K23" s="204">
        <v>57</v>
      </c>
      <c r="L23" s="204">
        <v>31</v>
      </c>
      <c r="M23" s="204">
        <v>1</v>
      </c>
      <c r="N23" s="204">
        <v>22</v>
      </c>
      <c r="O23" s="204">
        <v>82</v>
      </c>
      <c r="P23" s="204">
        <v>65</v>
      </c>
      <c r="Q23" s="204">
        <v>0</v>
      </c>
      <c r="R23" s="204">
        <v>22</v>
      </c>
      <c r="S23" s="204">
        <v>2</v>
      </c>
      <c r="T23" s="204">
        <v>30</v>
      </c>
      <c r="U23" s="204">
        <v>36</v>
      </c>
      <c r="V23" s="204">
        <v>0</v>
      </c>
      <c r="W23" s="204">
        <v>0</v>
      </c>
      <c r="X23" s="204">
        <v>855</v>
      </c>
    </row>
    <row r="24" spans="1:24" x14ac:dyDescent="0.25">
      <c r="A24" s="22" t="s">
        <v>265</v>
      </c>
      <c r="B24" s="206">
        <v>346279</v>
      </c>
      <c r="C24" s="206">
        <v>6521</v>
      </c>
      <c r="D24" s="206">
        <v>2169</v>
      </c>
      <c r="E24" s="206">
        <v>77578</v>
      </c>
      <c r="F24" s="206">
        <v>468</v>
      </c>
      <c r="G24" s="206">
        <v>1401</v>
      </c>
      <c r="H24" s="206">
        <v>39472</v>
      </c>
      <c r="I24" s="206">
        <v>83200</v>
      </c>
      <c r="J24" s="206">
        <v>17791</v>
      </c>
      <c r="K24" s="206">
        <v>33610</v>
      </c>
      <c r="L24" s="206">
        <v>6818</v>
      </c>
      <c r="M24" s="206">
        <v>1875</v>
      </c>
      <c r="N24" s="206">
        <v>4147</v>
      </c>
      <c r="O24" s="206">
        <v>21277</v>
      </c>
      <c r="P24" s="206">
        <v>15255</v>
      </c>
      <c r="Q24" s="206">
        <v>86</v>
      </c>
      <c r="R24" s="206">
        <v>3899</v>
      </c>
      <c r="S24" s="206">
        <v>5294</v>
      </c>
      <c r="T24" s="206">
        <v>8838</v>
      </c>
      <c r="U24" s="206">
        <v>15415</v>
      </c>
      <c r="V24" s="206">
        <v>4</v>
      </c>
      <c r="W24" s="206">
        <v>1</v>
      </c>
      <c r="X24" s="206">
        <v>1160</v>
      </c>
    </row>
    <row r="25" spans="1:24" x14ac:dyDescent="0.25">
      <c r="A25" s="279" t="s">
        <v>267</v>
      </c>
      <c r="B25" s="280"/>
      <c r="C25" s="280"/>
      <c r="D25" s="280"/>
      <c r="E25" s="280"/>
      <c r="F25" s="280"/>
      <c r="G25" s="280"/>
      <c r="H25" s="280"/>
      <c r="I25" s="280"/>
      <c r="J25" s="280"/>
      <c r="K25" s="280"/>
      <c r="L25" s="280"/>
      <c r="M25" s="280"/>
      <c r="N25" s="280"/>
      <c r="O25" s="280"/>
      <c r="P25" s="280"/>
      <c r="Q25" s="280"/>
      <c r="R25" s="280"/>
      <c r="S25" s="280"/>
      <c r="T25" s="280"/>
      <c r="U25" s="280"/>
      <c r="V25" s="280"/>
      <c r="W25" s="280"/>
      <c r="X25" s="280"/>
    </row>
    <row r="26" spans="1:24" x14ac:dyDescent="0.25">
      <c r="A26" s="2" t="s">
        <v>11</v>
      </c>
      <c r="B26" s="205">
        <v>14852929.050000001</v>
      </c>
      <c r="C26" s="205">
        <v>44636.21</v>
      </c>
      <c r="D26" s="205">
        <v>34049</v>
      </c>
      <c r="E26" s="205">
        <v>407698.47</v>
      </c>
      <c r="F26" s="205">
        <v>25723.78</v>
      </c>
      <c r="G26" s="205">
        <v>12761.29</v>
      </c>
      <c r="H26" s="205">
        <v>243026.99</v>
      </c>
      <c r="I26" s="205">
        <v>7645750.6299999999</v>
      </c>
      <c r="J26" s="205">
        <v>62725.04</v>
      </c>
      <c r="K26" s="205">
        <v>1542632.98</v>
      </c>
      <c r="L26" s="205">
        <v>167450.70000000001</v>
      </c>
      <c r="M26" s="205">
        <v>133604.07</v>
      </c>
      <c r="N26" s="205">
        <v>212417.95</v>
      </c>
      <c r="O26" s="205">
        <v>363314.35</v>
      </c>
      <c r="P26" s="205">
        <v>300858.89</v>
      </c>
      <c r="Q26" s="205">
        <v>0</v>
      </c>
      <c r="R26" s="205">
        <v>261286.06</v>
      </c>
      <c r="S26" s="205">
        <v>31383.37</v>
      </c>
      <c r="T26" s="205">
        <v>2745820.18</v>
      </c>
      <c r="U26" s="205">
        <v>612199.66</v>
      </c>
      <c r="V26" s="205">
        <v>0</v>
      </c>
      <c r="W26" s="205">
        <v>0</v>
      </c>
      <c r="X26" s="205">
        <v>5589.43</v>
      </c>
    </row>
    <row r="27" spans="1:24" x14ac:dyDescent="0.25">
      <c r="A27" s="2" t="s">
        <v>12</v>
      </c>
      <c r="B27" s="205">
        <v>56730787.170000002</v>
      </c>
      <c r="C27" s="205">
        <v>1473061.15</v>
      </c>
      <c r="D27" s="205">
        <v>3120</v>
      </c>
      <c r="E27" s="205">
        <v>7109864.6299999999</v>
      </c>
      <c r="F27" s="205">
        <v>9900</v>
      </c>
      <c r="G27" s="205">
        <v>31521.91</v>
      </c>
      <c r="H27" s="205">
        <v>13699035.99</v>
      </c>
      <c r="I27" s="205">
        <v>10715654.99</v>
      </c>
      <c r="J27" s="205">
        <v>1685851.66</v>
      </c>
      <c r="K27" s="205">
        <v>4004001.05</v>
      </c>
      <c r="L27" s="205">
        <v>1090657.73</v>
      </c>
      <c r="M27" s="205">
        <v>713041.2</v>
      </c>
      <c r="N27" s="205">
        <v>253646.53</v>
      </c>
      <c r="O27" s="205">
        <v>4893676.87</v>
      </c>
      <c r="P27" s="205">
        <v>2216264.41</v>
      </c>
      <c r="Q27" s="205">
        <v>23148.61</v>
      </c>
      <c r="R27" s="205">
        <v>1032678.18</v>
      </c>
      <c r="S27" s="205">
        <v>229613.54</v>
      </c>
      <c r="T27" s="205">
        <v>1313898.32</v>
      </c>
      <c r="U27" s="205">
        <v>6104300.2000000002</v>
      </c>
      <c r="V27" s="205">
        <v>3480</v>
      </c>
      <c r="W27" s="205">
        <v>870</v>
      </c>
      <c r="X27" s="205">
        <v>123500.2</v>
      </c>
    </row>
    <row r="28" spans="1:24" x14ac:dyDescent="0.25">
      <c r="A28" s="2" t="s">
        <v>13</v>
      </c>
      <c r="B28" s="205">
        <v>30576616.609999999</v>
      </c>
      <c r="C28" s="205">
        <v>519818.57</v>
      </c>
      <c r="D28" s="205">
        <v>5227.32</v>
      </c>
      <c r="E28" s="205">
        <v>4313532.22</v>
      </c>
      <c r="F28" s="205">
        <v>206536.33</v>
      </c>
      <c r="G28" s="205">
        <v>249834.78</v>
      </c>
      <c r="H28" s="205">
        <v>1284159.24</v>
      </c>
      <c r="I28" s="205">
        <v>9052260.0600000005</v>
      </c>
      <c r="J28" s="205">
        <v>988467.43</v>
      </c>
      <c r="K28" s="205">
        <v>5137004.24</v>
      </c>
      <c r="L28" s="205">
        <v>502371.12</v>
      </c>
      <c r="M28" s="205">
        <v>74798.559999999998</v>
      </c>
      <c r="N28" s="205">
        <v>903699.1</v>
      </c>
      <c r="O28" s="205">
        <v>1920739.54</v>
      </c>
      <c r="P28" s="205">
        <v>2961305.22</v>
      </c>
      <c r="Q28" s="205">
        <v>7347.6</v>
      </c>
      <c r="R28" s="205">
        <v>501844.09</v>
      </c>
      <c r="S28" s="205">
        <v>353508.74</v>
      </c>
      <c r="T28" s="205">
        <v>908895.61</v>
      </c>
      <c r="U28" s="205">
        <v>673335.04</v>
      </c>
      <c r="V28" s="205">
        <v>0</v>
      </c>
      <c r="W28" s="205">
        <v>0</v>
      </c>
      <c r="X28" s="205">
        <v>11931.8</v>
      </c>
    </row>
    <row r="29" spans="1:24" x14ac:dyDescent="0.25">
      <c r="A29" s="2" t="s">
        <v>14</v>
      </c>
      <c r="B29" s="205">
        <v>104819783.17</v>
      </c>
      <c r="C29" s="205">
        <v>2021391.37</v>
      </c>
      <c r="D29" s="205">
        <v>810284.66</v>
      </c>
      <c r="E29" s="205">
        <v>27404588.82</v>
      </c>
      <c r="F29" s="205">
        <v>19420.240000000002</v>
      </c>
      <c r="G29" s="205">
        <v>376338.49</v>
      </c>
      <c r="H29" s="205">
        <v>10876849.039999999</v>
      </c>
      <c r="I29" s="205">
        <v>23952789.620000001</v>
      </c>
      <c r="J29" s="205">
        <v>6570972.8799999999</v>
      </c>
      <c r="K29" s="205">
        <v>12029291.619999999</v>
      </c>
      <c r="L29" s="205">
        <v>2516874.42</v>
      </c>
      <c r="M29" s="205">
        <v>244048.96</v>
      </c>
      <c r="N29" s="205">
        <v>1108472.04</v>
      </c>
      <c r="O29" s="205">
        <v>6189834.7300000004</v>
      </c>
      <c r="P29" s="205">
        <v>4352992.46</v>
      </c>
      <c r="Q29" s="205">
        <v>22997.86</v>
      </c>
      <c r="R29" s="205">
        <v>468981.7</v>
      </c>
      <c r="S29" s="205">
        <v>2720558.81</v>
      </c>
      <c r="T29" s="205">
        <v>1679180.65</v>
      </c>
      <c r="U29" s="205">
        <v>1405678.04</v>
      </c>
      <c r="V29" s="205">
        <v>0</v>
      </c>
      <c r="W29" s="205">
        <v>0</v>
      </c>
      <c r="X29" s="205">
        <v>48236.76</v>
      </c>
    </row>
    <row r="30" spans="1:24" x14ac:dyDescent="0.25">
      <c r="A30" s="2" t="s">
        <v>15</v>
      </c>
      <c r="B30" s="205">
        <v>4786289.51</v>
      </c>
      <c r="C30" s="205">
        <v>100696.18</v>
      </c>
      <c r="D30" s="205">
        <v>720</v>
      </c>
      <c r="E30" s="205">
        <v>408046.93</v>
      </c>
      <c r="F30" s="205">
        <v>540</v>
      </c>
      <c r="G30" s="205">
        <v>1440</v>
      </c>
      <c r="H30" s="205">
        <v>1138722.27</v>
      </c>
      <c r="I30" s="205">
        <v>579496.65</v>
      </c>
      <c r="J30" s="205">
        <v>132272.99</v>
      </c>
      <c r="K30" s="205">
        <v>125178.5</v>
      </c>
      <c r="L30" s="205">
        <v>83220.850000000006</v>
      </c>
      <c r="M30" s="205">
        <v>46152.95</v>
      </c>
      <c r="N30" s="205">
        <v>20780</v>
      </c>
      <c r="O30" s="205">
        <v>345906.55</v>
      </c>
      <c r="P30" s="205">
        <v>190744.6</v>
      </c>
      <c r="Q30" s="205">
        <v>720</v>
      </c>
      <c r="R30" s="205">
        <v>90812.63</v>
      </c>
      <c r="S30" s="205">
        <v>12380.42</v>
      </c>
      <c r="T30" s="205">
        <v>189862.5</v>
      </c>
      <c r="U30" s="205">
        <v>1304050.19</v>
      </c>
      <c r="V30" s="205">
        <v>0</v>
      </c>
      <c r="W30" s="205">
        <v>0</v>
      </c>
      <c r="X30" s="205">
        <v>14545.3</v>
      </c>
    </row>
    <row r="31" spans="1:24" x14ac:dyDescent="0.25">
      <c r="A31" s="2" t="s">
        <v>16</v>
      </c>
      <c r="B31" s="205">
        <v>512436.38</v>
      </c>
      <c r="C31" s="205">
        <v>6019.7</v>
      </c>
      <c r="D31" s="205">
        <v>0</v>
      </c>
      <c r="E31" s="205">
        <v>17345.91</v>
      </c>
      <c r="F31" s="205">
        <v>360</v>
      </c>
      <c r="G31" s="205">
        <v>360</v>
      </c>
      <c r="H31" s="205">
        <v>16497.97</v>
      </c>
      <c r="I31" s="205">
        <v>41367.129999999997</v>
      </c>
      <c r="J31" s="205">
        <v>7819.53</v>
      </c>
      <c r="K31" s="205">
        <v>20630.849999999999</v>
      </c>
      <c r="L31" s="205">
        <v>10834.93</v>
      </c>
      <c r="M31" s="205">
        <v>360</v>
      </c>
      <c r="N31" s="205">
        <v>7596.65</v>
      </c>
      <c r="O31" s="205">
        <v>28894.45</v>
      </c>
      <c r="P31" s="205">
        <v>22488.65</v>
      </c>
      <c r="Q31" s="205">
        <v>0</v>
      </c>
      <c r="R31" s="205">
        <v>7911.34</v>
      </c>
      <c r="S31" s="205">
        <v>720</v>
      </c>
      <c r="T31" s="205">
        <v>10686.47</v>
      </c>
      <c r="U31" s="205">
        <v>12913.58</v>
      </c>
      <c r="V31" s="205">
        <v>0</v>
      </c>
      <c r="W31" s="205">
        <v>0</v>
      </c>
      <c r="X31" s="205">
        <v>299629.21999999997</v>
      </c>
    </row>
    <row r="32" spans="1:24" x14ac:dyDescent="0.25">
      <c r="A32" s="22" t="s">
        <v>265</v>
      </c>
      <c r="B32" s="207">
        <v>212278841.88999999</v>
      </c>
      <c r="C32" s="207">
        <v>4165623.18</v>
      </c>
      <c r="D32" s="207">
        <v>853400.98</v>
      </c>
      <c r="E32" s="207">
        <v>39661076.979999997</v>
      </c>
      <c r="F32" s="207">
        <v>262480.34999999998</v>
      </c>
      <c r="G32" s="207">
        <v>672256.47</v>
      </c>
      <c r="H32" s="207">
        <v>27258291.5</v>
      </c>
      <c r="I32" s="207">
        <v>51987319.079999998</v>
      </c>
      <c r="J32" s="207">
        <v>9448109.5299999993</v>
      </c>
      <c r="K32" s="207">
        <v>22858739.239999998</v>
      </c>
      <c r="L32" s="207">
        <v>4371409.75</v>
      </c>
      <c r="M32" s="207">
        <v>1212005.74</v>
      </c>
      <c r="N32" s="207">
        <v>2506612.27</v>
      </c>
      <c r="O32" s="207">
        <v>13742366.49</v>
      </c>
      <c r="P32" s="207">
        <v>10044654.23</v>
      </c>
      <c r="Q32" s="207">
        <v>54214.07</v>
      </c>
      <c r="R32" s="207">
        <v>2363514</v>
      </c>
      <c r="S32" s="207">
        <v>3348164.88</v>
      </c>
      <c r="T32" s="207">
        <v>6848343.7300000004</v>
      </c>
      <c r="U32" s="207">
        <v>10112476.710000001</v>
      </c>
      <c r="V32" s="207">
        <v>3480</v>
      </c>
      <c r="W32" s="207">
        <v>870</v>
      </c>
      <c r="X32" s="207">
        <v>503432.71</v>
      </c>
    </row>
    <row r="34" spans="1:3" x14ac:dyDescent="0.25">
      <c r="A34" s="261" t="str">
        <f>HYPERLINK("#'Vysvetlivky'!A15", "Vysvetlivky k sekciám SK-NACE")</f>
        <v>Vysvetlivky k sekciám SK-NACE</v>
      </c>
      <c r="B34" s="262"/>
      <c r="C34" s="262"/>
    </row>
    <row r="35" spans="1:3" x14ac:dyDescent="0.25">
      <c r="A35" s="261" t="str">
        <f>HYPERLINK("#'Obsah'!A1", "Späť na obsah dátovej prílohy")</f>
        <v>Späť na obsah dátovej prílohy</v>
      </c>
      <c r="B35" s="262"/>
      <c r="C35" s="262"/>
    </row>
  </sheetData>
  <mergeCells count="11">
    <mergeCell ref="A2:X2"/>
    <mergeCell ref="A3:X3"/>
    <mergeCell ref="A5:X5"/>
    <mergeCell ref="A7:A8"/>
    <mergeCell ref="B7:B8"/>
    <mergeCell ref="C7:X7"/>
    <mergeCell ref="A9:X9"/>
    <mergeCell ref="A17:X17"/>
    <mergeCell ref="A25:X25"/>
    <mergeCell ref="A34:C34"/>
    <mergeCell ref="A35:C35"/>
  </mergeCells>
  <pageMargins left="0.7" right="0.7" top="0.75" bottom="0.75" header="0.3" footer="0.3"/>
  <pageSetup paperSize="9" orientation="portrait" horizontalDpi="300" verticalDpi="30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199218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59" t="s">
        <v>279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</row>
    <row r="3" spans="1:24" x14ac:dyDescent="0.25">
      <c r="A3" s="281" t="s">
        <v>291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</row>
    <row r="5" spans="1:24" x14ac:dyDescent="0.25">
      <c r="A5" s="260" t="s">
        <v>2</v>
      </c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</row>
    <row r="7" spans="1:24" x14ac:dyDescent="0.25">
      <c r="A7" s="273" t="s">
        <v>4</v>
      </c>
      <c r="B7" s="273" t="s">
        <v>257</v>
      </c>
      <c r="C7" s="267" t="s">
        <v>292</v>
      </c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</row>
    <row r="8" spans="1:24" x14ac:dyDescent="0.25">
      <c r="A8" s="273"/>
      <c r="B8" s="273"/>
      <c r="C8" s="1" t="s">
        <v>293</v>
      </c>
      <c r="D8" s="1" t="s">
        <v>294</v>
      </c>
      <c r="E8" s="1" t="s">
        <v>295</v>
      </c>
      <c r="F8" s="1" t="s">
        <v>296</v>
      </c>
      <c r="G8" s="1" t="s">
        <v>297</v>
      </c>
      <c r="H8" s="1" t="s">
        <v>298</v>
      </c>
      <c r="I8" s="1" t="s">
        <v>299</v>
      </c>
      <c r="J8" s="1" t="s">
        <v>300</v>
      </c>
      <c r="K8" s="1" t="s">
        <v>301</v>
      </c>
      <c r="L8" s="1" t="s">
        <v>302</v>
      </c>
      <c r="M8" s="1" t="s">
        <v>303</v>
      </c>
      <c r="N8" s="1" t="s">
        <v>304</v>
      </c>
      <c r="O8" s="1" t="s">
        <v>305</v>
      </c>
      <c r="P8" s="1" t="s">
        <v>306</v>
      </c>
      <c r="Q8" s="1" t="s">
        <v>307</v>
      </c>
      <c r="R8" s="1" t="s">
        <v>308</v>
      </c>
      <c r="S8" s="1" t="s">
        <v>309</v>
      </c>
      <c r="T8" s="1" t="s">
        <v>310</v>
      </c>
      <c r="U8" s="1" t="s">
        <v>311</v>
      </c>
      <c r="V8" s="1" t="s">
        <v>312</v>
      </c>
      <c r="W8" s="1" t="s">
        <v>313</v>
      </c>
      <c r="X8" s="1" t="s">
        <v>314</v>
      </c>
    </row>
    <row r="9" spans="1:24" x14ac:dyDescent="0.25">
      <c r="A9" s="279" t="s">
        <v>264</v>
      </c>
      <c r="B9" s="280"/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0"/>
      <c r="X9" s="280"/>
    </row>
    <row r="10" spans="1:24" x14ac:dyDescent="0.25">
      <c r="A10" s="2" t="s">
        <v>11</v>
      </c>
      <c r="B10" s="208">
        <v>3193</v>
      </c>
      <c r="C10" s="208">
        <v>17</v>
      </c>
      <c r="D10" s="208">
        <v>1</v>
      </c>
      <c r="E10" s="208">
        <v>154</v>
      </c>
      <c r="F10" s="208">
        <v>5</v>
      </c>
      <c r="G10" s="208">
        <v>8</v>
      </c>
      <c r="H10" s="208">
        <v>117</v>
      </c>
      <c r="I10" s="208">
        <v>1313</v>
      </c>
      <c r="J10" s="208">
        <v>34</v>
      </c>
      <c r="K10" s="208">
        <v>599</v>
      </c>
      <c r="L10" s="208">
        <v>31</v>
      </c>
      <c r="M10" s="208">
        <v>8</v>
      </c>
      <c r="N10" s="208">
        <v>55</v>
      </c>
      <c r="O10" s="208">
        <v>112</v>
      </c>
      <c r="P10" s="208">
        <v>101</v>
      </c>
      <c r="Q10" s="208">
        <v>1</v>
      </c>
      <c r="R10" s="208">
        <v>111</v>
      </c>
      <c r="S10" s="208">
        <v>19</v>
      </c>
      <c r="T10" s="208">
        <v>184</v>
      </c>
      <c r="U10" s="208">
        <v>321</v>
      </c>
      <c r="V10" s="208">
        <v>0</v>
      </c>
      <c r="W10" s="208">
        <v>0</v>
      </c>
      <c r="X10" s="208">
        <v>2</v>
      </c>
    </row>
    <row r="11" spans="1:24" x14ac:dyDescent="0.25">
      <c r="A11" s="2" t="s">
        <v>12</v>
      </c>
      <c r="B11" s="208">
        <v>69489</v>
      </c>
      <c r="C11" s="208">
        <v>1773</v>
      </c>
      <c r="D11" s="208">
        <v>5</v>
      </c>
      <c r="E11" s="208">
        <v>8738</v>
      </c>
      <c r="F11" s="208">
        <v>14</v>
      </c>
      <c r="G11" s="208">
        <v>40</v>
      </c>
      <c r="H11" s="208">
        <v>16275</v>
      </c>
      <c r="I11" s="208">
        <v>13112</v>
      </c>
      <c r="J11" s="208">
        <v>2136</v>
      </c>
      <c r="K11" s="208">
        <v>4843</v>
      </c>
      <c r="L11" s="208">
        <v>1415</v>
      </c>
      <c r="M11" s="208">
        <v>1002</v>
      </c>
      <c r="N11" s="208">
        <v>319</v>
      </c>
      <c r="O11" s="208">
        <v>6242</v>
      </c>
      <c r="P11" s="208">
        <v>2785</v>
      </c>
      <c r="Q11" s="208">
        <v>27</v>
      </c>
      <c r="R11" s="208">
        <v>1310</v>
      </c>
      <c r="S11" s="208">
        <v>303</v>
      </c>
      <c r="T11" s="208">
        <v>1630</v>
      </c>
      <c r="U11" s="208">
        <v>7362</v>
      </c>
      <c r="V11" s="208">
        <v>3</v>
      </c>
      <c r="W11" s="208">
        <v>0</v>
      </c>
      <c r="X11" s="208">
        <v>155</v>
      </c>
    </row>
    <row r="12" spans="1:24" x14ac:dyDescent="0.25">
      <c r="A12" s="2" t="s">
        <v>13</v>
      </c>
      <c r="B12" s="208">
        <v>8436</v>
      </c>
      <c r="C12" s="208">
        <v>103</v>
      </c>
      <c r="D12" s="208">
        <v>3</v>
      </c>
      <c r="E12" s="208">
        <v>803</v>
      </c>
      <c r="F12" s="208">
        <v>16</v>
      </c>
      <c r="G12" s="208">
        <v>23</v>
      </c>
      <c r="H12" s="208">
        <v>501</v>
      </c>
      <c r="I12" s="208">
        <v>2479</v>
      </c>
      <c r="J12" s="208">
        <v>281</v>
      </c>
      <c r="K12" s="208">
        <v>1446</v>
      </c>
      <c r="L12" s="208">
        <v>178</v>
      </c>
      <c r="M12" s="208">
        <v>47</v>
      </c>
      <c r="N12" s="208">
        <v>217</v>
      </c>
      <c r="O12" s="208">
        <v>833</v>
      </c>
      <c r="P12" s="208">
        <v>555</v>
      </c>
      <c r="Q12" s="208">
        <v>3</v>
      </c>
      <c r="R12" s="208">
        <v>183</v>
      </c>
      <c r="S12" s="208">
        <v>105</v>
      </c>
      <c r="T12" s="208">
        <v>242</v>
      </c>
      <c r="U12" s="208">
        <v>409</v>
      </c>
      <c r="V12" s="208">
        <v>0</v>
      </c>
      <c r="W12" s="208">
        <v>0</v>
      </c>
      <c r="X12" s="208">
        <v>9</v>
      </c>
    </row>
    <row r="13" spans="1:24" x14ac:dyDescent="0.25">
      <c r="A13" s="2" t="s">
        <v>14</v>
      </c>
      <c r="B13" s="208">
        <v>20391</v>
      </c>
      <c r="C13" s="208">
        <v>321</v>
      </c>
      <c r="D13" s="208">
        <v>14</v>
      </c>
      <c r="E13" s="208">
        <v>2407</v>
      </c>
      <c r="F13" s="208">
        <v>6</v>
      </c>
      <c r="G13" s="208">
        <v>52</v>
      </c>
      <c r="H13" s="208">
        <v>2000</v>
      </c>
      <c r="I13" s="208">
        <v>5461</v>
      </c>
      <c r="J13" s="208">
        <v>829</v>
      </c>
      <c r="K13" s="208">
        <v>3352</v>
      </c>
      <c r="L13" s="208">
        <v>550</v>
      </c>
      <c r="M13" s="208">
        <v>91</v>
      </c>
      <c r="N13" s="208">
        <v>390</v>
      </c>
      <c r="O13" s="208">
        <v>2002</v>
      </c>
      <c r="P13" s="208">
        <v>1150</v>
      </c>
      <c r="Q13" s="208">
        <v>6</v>
      </c>
      <c r="R13" s="208">
        <v>259</v>
      </c>
      <c r="S13" s="208">
        <v>325</v>
      </c>
      <c r="T13" s="208">
        <v>386</v>
      </c>
      <c r="U13" s="208">
        <v>769</v>
      </c>
      <c r="V13" s="208">
        <v>0</v>
      </c>
      <c r="W13" s="208">
        <v>1</v>
      </c>
      <c r="X13" s="208">
        <v>20</v>
      </c>
    </row>
    <row r="14" spans="1:24" x14ac:dyDescent="0.25">
      <c r="A14" s="2" t="s">
        <v>15</v>
      </c>
      <c r="B14" s="208">
        <v>12510</v>
      </c>
      <c r="C14" s="208">
        <v>258</v>
      </c>
      <c r="D14" s="208">
        <v>1</v>
      </c>
      <c r="E14" s="208">
        <v>1076</v>
      </c>
      <c r="F14" s="208">
        <v>1</v>
      </c>
      <c r="G14" s="208">
        <v>2</v>
      </c>
      <c r="H14" s="208">
        <v>2944</v>
      </c>
      <c r="I14" s="208">
        <v>1544</v>
      </c>
      <c r="J14" s="208">
        <v>349</v>
      </c>
      <c r="K14" s="208">
        <v>319</v>
      </c>
      <c r="L14" s="208">
        <v>216</v>
      </c>
      <c r="M14" s="208">
        <v>129</v>
      </c>
      <c r="N14" s="208">
        <v>54</v>
      </c>
      <c r="O14" s="208">
        <v>892</v>
      </c>
      <c r="P14" s="208">
        <v>487</v>
      </c>
      <c r="Q14" s="208">
        <v>2</v>
      </c>
      <c r="R14" s="208">
        <v>235</v>
      </c>
      <c r="S14" s="208">
        <v>33</v>
      </c>
      <c r="T14" s="208">
        <v>509</v>
      </c>
      <c r="U14" s="208">
        <v>3424</v>
      </c>
      <c r="V14" s="208">
        <v>0</v>
      </c>
      <c r="W14" s="208">
        <v>0</v>
      </c>
      <c r="X14" s="208">
        <v>35</v>
      </c>
    </row>
    <row r="15" spans="1:24" x14ac:dyDescent="0.25">
      <c r="A15" s="2" t="s">
        <v>16</v>
      </c>
      <c r="B15" s="208">
        <v>1443</v>
      </c>
      <c r="C15" s="208">
        <v>13</v>
      </c>
      <c r="D15" s="208">
        <v>0</v>
      </c>
      <c r="E15" s="208">
        <v>41</v>
      </c>
      <c r="F15" s="208">
        <v>1</v>
      </c>
      <c r="G15" s="208">
        <v>1</v>
      </c>
      <c r="H15" s="208">
        <v>47</v>
      </c>
      <c r="I15" s="208">
        <v>110</v>
      </c>
      <c r="J15" s="208">
        <v>20</v>
      </c>
      <c r="K15" s="208">
        <v>64</v>
      </c>
      <c r="L15" s="208">
        <v>32</v>
      </c>
      <c r="M15" s="208">
        <v>1</v>
      </c>
      <c r="N15" s="208">
        <v>24</v>
      </c>
      <c r="O15" s="208">
        <v>81</v>
      </c>
      <c r="P15" s="208">
        <v>67</v>
      </c>
      <c r="Q15" s="208">
        <v>0</v>
      </c>
      <c r="R15" s="208">
        <v>21</v>
      </c>
      <c r="S15" s="208">
        <v>2</v>
      </c>
      <c r="T15" s="208">
        <v>29</v>
      </c>
      <c r="U15" s="208">
        <v>33</v>
      </c>
      <c r="V15" s="208">
        <v>0</v>
      </c>
      <c r="W15" s="208">
        <v>0</v>
      </c>
      <c r="X15" s="208">
        <v>856</v>
      </c>
    </row>
    <row r="16" spans="1:24" x14ac:dyDescent="0.25">
      <c r="A16" s="22" t="s">
        <v>265</v>
      </c>
      <c r="B16" s="210">
        <v>115462</v>
      </c>
      <c r="C16" s="210">
        <v>2485</v>
      </c>
      <c r="D16" s="210">
        <v>24</v>
      </c>
      <c r="E16" s="210">
        <v>13219</v>
      </c>
      <c r="F16" s="210">
        <v>43</v>
      </c>
      <c r="G16" s="210">
        <v>126</v>
      </c>
      <c r="H16" s="210">
        <v>21884</v>
      </c>
      <c r="I16" s="210">
        <v>24019</v>
      </c>
      <c r="J16" s="210">
        <v>3649</v>
      </c>
      <c r="K16" s="210">
        <v>10623</v>
      </c>
      <c r="L16" s="210">
        <v>2422</v>
      </c>
      <c r="M16" s="210">
        <v>1278</v>
      </c>
      <c r="N16" s="210">
        <v>1059</v>
      </c>
      <c r="O16" s="210">
        <v>10162</v>
      </c>
      <c r="P16" s="210">
        <v>5145</v>
      </c>
      <c r="Q16" s="210">
        <v>39</v>
      </c>
      <c r="R16" s="210">
        <v>2119</v>
      </c>
      <c r="S16" s="210">
        <v>787</v>
      </c>
      <c r="T16" s="210">
        <v>2980</v>
      </c>
      <c r="U16" s="210">
        <v>12318</v>
      </c>
      <c r="V16" s="210">
        <v>3</v>
      </c>
      <c r="W16" s="210">
        <v>1</v>
      </c>
      <c r="X16" s="210">
        <v>1077</v>
      </c>
    </row>
    <row r="17" spans="1:24" x14ac:dyDescent="0.25">
      <c r="A17" s="279" t="s">
        <v>266</v>
      </c>
      <c r="B17" s="280"/>
      <c r="C17" s="280"/>
      <c r="D17" s="280"/>
      <c r="E17" s="280"/>
      <c r="F17" s="280"/>
      <c r="G17" s="280"/>
      <c r="H17" s="280"/>
      <c r="I17" s="280"/>
      <c r="J17" s="280"/>
      <c r="K17" s="280"/>
      <c r="L17" s="280"/>
      <c r="M17" s="280"/>
      <c r="N17" s="280"/>
      <c r="O17" s="280"/>
      <c r="P17" s="280"/>
      <c r="Q17" s="280"/>
      <c r="R17" s="280"/>
      <c r="S17" s="280"/>
      <c r="T17" s="280"/>
      <c r="U17" s="280"/>
      <c r="V17" s="280"/>
      <c r="W17" s="280"/>
      <c r="X17" s="280"/>
    </row>
    <row r="18" spans="1:24" x14ac:dyDescent="0.25">
      <c r="A18" s="2" t="s">
        <v>11</v>
      </c>
      <c r="B18" s="208">
        <v>20533</v>
      </c>
      <c r="C18" s="208">
        <v>66</v>
      </c>
      <c r="D18" s="208">
        <v>45</v>
      </c>
      <c r="E18" s="208">
        <v>483</v>
      </c>
      <c r="F18" s="208">
        <v>78</v>
      </c>
      <c r="G18" s="208">
        <v>347</v>
      </c>
      <c r="H18" s="208">
        <v>340</v>
      </c>
      <c r="I18" s="208">
        <v>10784</v>
      </c>
      <c r="J18" s="208">
        <v>136</v>
      </c>
      <c r="K18" s="208">
        <v>2348</v>
      </c>
      <c r="L18" s="208">
        <v>224</v>
      </c>
      <c r="M18" s="208">
        <v>155</v>
      </c>
      <c r="N18" s="208">
        <v>205</v>
      </c>
      <c r="O18" s="208">
        <v>459</v>
      </c>
      <c r="P18" s="208">
        <v>369</v>
      </c>
      <c r="Q18" s="208">
        <v>6</v>
      </c>
      <c r="R18" s="208">
        <v>411</v>
      </c>
      <c r="S18" s="208">
        <v>88</v>
      </c>
      <c r="T18" s="208">
        <v>3056</v>
      </c>
      <c r="U18" s="208">
        <v>928</v>
      </c>
      <c r="V18" s="208">
        <v>0</v>
      </c>
      <c r="W18" s="208">
        <v>0</v>
      </c>
      <c r="X18" s="208">
        <v>5</v>
      </c>
    </row>
    <row r="19" spans="1:24" x14ac:dyDescent="0.25">
      <c r="A19" s="2" t="s">
        <v>12</v>
      </c>
      <c r="B19" s="208">
        <v>69392</v>
      </c>
      <c r="C19" s="208">
        <v>1771</v>
      </c>
      <c r="D19" s="208">
        <v>5</v>
      </c>
      <c r="E19" s="208">
        <v>8725</v>
      </c>
      <c r="F19" s="208">
        <v>14</v>
      </c>
      <c r="G19" s="208">
        <v>40</v>
      </c>
      <c r="H19" s="208">
        <v>16255</v>
      </c>
      <c r="I19" s="208">
        <v>13086</v>
      </c>
      <c r="J19" s="208">
        <v>2134</v>
      </c>
      <c r="K19" s="208">
        <v>4832</v>
      </c>
      <c r="L19" s="208">
        <v>1415</v>
      </c>
      <c r="M19" s="208">
        <v>1000</v>
      </c>
      <c r="N19" s="208">
        <v>318</v>
      </c>
      <c r="O19" s="208">
        <v>6239</v>
      </c>
      <c r="P19" s="208">
        <v>2779</v>
      </c>
      <c r="Q19" s="208">
        <v>27</v>
      </c>
      <c r="R19" s="208">
        <v>1306</v>
      </c>
      <c r="S19" s="208">
        <v>303</v>
      </c>
      <c r="T19" s="208">
        <v>1626</v>
      </c>
      <c r="U19" s="208">
        <v>7359</v>
      </c>
      <c r="V19" s="208">
        <v>3</v>
      </c>
      <c r="W19" s="208">
        <v>0</v>
      </c>
      <c r="X19" s="208">
        <v>155</v>
      </c>
    </row>
    <row r="20" spans="1:24" x14ac:dyDescent="0.25">
      <c r="A20" s="2" t="s">
        <v>13</v>
      </c>
      <c r="B20" s="208">
        <v>58860</v>
      </c>
      <c r="C20" s="208">
        <v>657</v>
      </c>
      <c r="D20" s="208">
        <v>11</v>
      </c>
      <c r="E20" s="208">
        <v>17047</v>
      </c>
      <c r="F20" s="208">
        <v>296</v>
      </c>
      <c r="G20" s="208">
        <v>235</v>
      </c>
      <c r="H20" s="208">
        <v>1962</v>
      </c>
      <c r="I20" s="208">
        <v>14283</v>
      </c>
      <c r="J20" s="208">
        <v>3239</v>
      </c>
      <c r="K20" s="208">
        <v>7883</v>
      </c>
      <c r="L20" s="208">
        <v>619</v>
      </c>
      <c r="M20" s="208">
        <v>126</v>
      </c>
      <c r="N20" s="208">
        <v>1940</v>
      </c>
      <c r="O20" s="208">
        <v>2667</v>
      </c>
      <c r="P20" s="208">
        <v>3957</v>
      </c>
      <c r="Q20" s="208">
        <v>6</v>
      </c>
      <c r="R20" s="208">
        <v>923</v>
      </c>
      <c r="S20" s="208">
        <v>480</v>
      </c>
      <c r="T20" s="208">
        <v>1379</v>
      </c>
      <c r="U20" s="208">
        <v>1130</v>
      </c>
      <c r="V20" s="208">
        <v>0</v>
      </c>
      <c r="W20" s="208">
        <v>0</v>
      </c>
      <c r="X20" s="208">
        <v>20</v>
      </c>
    </row>
    <row r="21" spans="1:24" x14ac:dyDescent="0.25">
      <c r="A21" s="2" t="s">
        <v>14</v>
      </c>
      <c r="B21" s="208">
        <v>154870</v>
      </c>
      <c r="C21" s="208">
        <v>2608</v>
      </c>
      <c r="D21" s="208">
        <v>201</v>
      </c>
      <c r="E21" s="208">
        <v>46304</v>
      </c>
      <c r="F21" s="208">
        <v>38</v>
      </c>
      <c r="G21" s="208">
        <v>363</v>
      </c>
      <c r="H21" s="208">
        <v>15040</v>
      </c>
      <c r="I21" s="208">
        <v>32668</v>
      </c>
      <c r="J21" s="208">
        <v>9703</v>
      </c>
      <c r="K21" s="208">
        <v>17189</v>
      </c>
      <c r="L21" s="208">
        <v>3225</v>
      </c>
      <c r="M21" s="208">
        <v>426</v>
      </c>
      <c r="N21" s="208">
        <v>1738</v>
      </c>
      <c r="O21" s="208">
        <v>8852</v>
      </c>
      <c r="P21" s="208">
        <v>7418</v>
      </c>
      <c r="Q21" s="208">
        <v>29</v>
      </c>
      <c r="R21" s="208">
        <v>736</v>
      </c>
      <c r="S21" s="208">
        <v>3782</v>
      </c>
      <c r="T21" s="208">
        <v>2169</v>
      </c>
      <c r="U21" s="208">
        <v>2342</v>
      </c>
      <c r="V21" s="208">
        <v>0</v>
      </c>
      <c r="W21" s="208">
        <v>1</v>
      </c>
      <c r="X21" s="208">
        <v>38</v>
      </c>
    </row>
    <row r="22" spans="1:24" x14ac:dyDescent="0.25">
      <c r="A22" s="2" t="s">
        <v>15</v>
      </c>
      <c r="B22" s="208">
        <v>12502</v>
      </c>
      <c r="C22" s="208">
        <v>258</v>
      </c>
      <c r="D22" s="208">
        <v>1</v>
      </c>
      <c r="E22" s="208">
        <v>1076</v>
      </c>
      <c r="F22" s="208">
        <v>1</v>
      </c>
      <c r="G22" s="208">
        <v>2</v>
      </c>
      <c r="H22" s="208">
        <v>2944</v>
      </c>
      <c r="I22" s="208">
        <v>1542</v>
      </c>
      <c r="J22" s="208">
        <v>349</v>
      </c>
      <c r="K22" s="208">
        <v>319</v>
      </c>
      <c r="L22" s="208">
        <v>216</v>
      </c>
      <c r="M22" s="208">
        <v>129</v>
      </c>
      <c r="N22" s="208">
        <v>54</v>
      </c>
      <c r="O22" s="208">
        <v>890</v>
      </c>
      <c r="P22" s="208">
        <v>487</v>
      </c>
      <c r="Q22" s="208">
        <v>2</v>
      </c>
      <c r="R22" s="208">
        <v>234</v>
      </c>
      <c r="S22" s="208">
        <v>33</v>
      </c>
      <c r="T22" s="208">
        <v>508</v>
      </c>
      <c r="U22" s="208">
        <v>3422</v>
      </c>
      <c r="V22" s="208">
        <v>0</v>
      </c>
      <c r="W22" s="208">
        <v>0</v>
      </c>
      <c r="X22" s="208">
        <v>35</v>
      </c>
    </row>
    <row r="23" spans="1:24" x14ac:dyDescent="0.25">
      <c r="A23" s="2" t="s">
        <v>16</v>
      </c>
      <c r="B23" s="208">
        <v>1442</v>
      </c>
      <c r="C23" s="208">
        <v>13</v>
      </c>
      <c r="D23" s="208">
        <v>0</v>
      </c>
      <c r="E23" s="208">
        <v>41</v>
      </c>
      <c r="F23" s="208">
        <v>1</v>
      </c>
      <c r="G23" s="208">
        <v>1</v>
      </c>
      <c r="H23" s="208">
        <v>47</v>
      </c>
      <c r="I23" s="208">
        <v>110</v>
      </c>
      <c r="J23" s="208">
        <v>20</v>
      </c>
      <c r="K23" s="208">
        <v>63</v>
      </c>
      <c r="L23" s="208">
        <v>32</v>
      </c>
      <c r="M23" s="208">
        <v>1</v>
      </c>
      <c r="N23" s="208">
        <v>24</v>
      </c>
      <c r="O23" s="208">
        <v>81</v>
      </c>
      <c r="P23" s="208">
        <v>67</v>
      </c>
      <c r="Q23" s="208">
        <v>0</v>
      </c>
      <c r="R23" s="208">
        <v>21</v>
      </c>
      <c r="S23" s="208">
        <v>2</v>
      </c>
      <c r="T23" s="208">
        <v>29</v>
      </c>
      <c r="U23" s="208">
        <v>33</v>
      </c>
      <c r="V23" s="208">
        <v>0</v>
      </c>
      <c r="W23" s="208">
        <v>0</v>
      </c>
      <c r="X23" s="208">
        <v>856</v>
      </c>
    </row>
    <row r="24" spans="1:24" x14ac:dyDescent="0.25">
      <c r="A24" s="22" t="s">
        <v>265</v>
      </c>
      <c r="B24" s="210">
        <v>317599</v>
      </c>
      <c r="C24" s="210">
        <v>5373</v>
      </c>
      <c r="D24" s="210">
        <v>263</v>
      </c>
      <c r="E24" s="210">
        <v>73676</v>
      </c>
      <c r="F24" s="210">
        <v>428</v>
      </c>
      <c r="G24" s="210">
        <v>988</v>
      </c>
      <c r="H24" s="210">
        <v>36588</v>
      </c>
      <c r="I24" s="210">
        <v>72473</v>
      </c>
      <c r="J24" s="210">
        <v>15581</v>
      </c>
      <c r="K24" s="210">
        <v>32634</v>
      </c>
      <c r="L24" s="210">
        <v>5731</v>
      </c>
      <c r="M24" s="210">
        <v>1837</v>
      </c>
      <c r="N24" s="210">
        <v>4279</v>
      </c>
      <c r="O24" s="210">
        <v>19188</v>
      </c>
      <c r="P24" s="210">
        <v>15077</v>
      </c>
      <c r="Q24" s="210">
        <v>70</v>
      </c>
      <c r="R24" s="210">
        <v>3631</v>
      </c>
      <c r="S24" s="210">
        <v>4688</v>
      </c>
      <c r="T24" s="210">
        <v>8767</v>
      </c>
      <c r="U24" s="210">
        <v>15214</v>
      </c>
      <c r="V24" s="210">
        <v>3</v>
      </c>
      <c r="W24" s="210">
        <v>1</v>
      </c>
      <c r="X24" s="210">
        <v>1109</v>
      </c>
    </row>
    <row r="25" spans="1:24" x14ac:dyDescent="0.25">
      <c r="A25" s="279" t="s">
        <v>267</v>
      </c>
      <c r="B25" s="280"/>
      <c r="C25" s="280"/>
      <c r="D25" s="280"/>
      <c r="E25" s="280"/>
      <c r="F25" s="280"/>
      <c r="G25" s="280"/>
      <c r="H25" s="280"/>
      <c r="I25" s="280"/>
      <c r="J25" s="280"/>
      <c r="K25" s="280"/>
      <c r="L25" s="280"/>
      <c r="M25" s="280"/>
      <c r="N25" s="280"/>
      <c r="O25" s="280"/>
      <c r="P25" s="280"/>
      <c r="Q25" s="280"/>
      <c r="R25" s="280"/>
      <c r="S25" s="280"/>
      <c r="T25" s="280"/>
      <c r="U25" s="280"/>
      <c r="V25" s="280"/>
      <c r="W25" s="280"/>
      <c r="X25" s="280"/>
    </row>
    <row r="26" spans="1:24" x14ac:dyDescent="0.25">
      <c r="A26" s="2" t="s">
        <v>11</v>
      </c>
      <c r="B26" s="209">
        <v>16408169.77</v>
      </c>
      <c r="C26" s="209">
        <v>51114.67</v>
      </c>
      <c r="D26" s="209">
        <v>38701.64</v>
      </c>
      <c r="E26" s="209">
        <v>382982</v>
      </c>
      <c r="F26" s="209">
        <v>47889.36</v>
      </c>
      <c r="G26" s="209">
        <v>150857.44</v>
      </c>
      <c r="H26" s="209">
        <v>258538.32</v>
      </c>
      <c r="I26" s="209">
        <v>8615047.8300000001</v>
      </c>
      <c r="J26" s="209">
        <v>70988.11</v>
      </c>
      <c r="K26" s="209">
        <v>1753335.66</v>
      </c>
      <c r="L26" s="209">
        <v>197234.67</v>
      </c>
      <c r="M26" s="209">
        <v>108444.59</v>
      </c>
      <c r="N26" s="209">
        <v>186797.1</v>
      </c>
      <c r="O26" s="209">
        <v>375080.09</v>
      </c>
      <c r="P26" s="209">
        <v>333145.59000000003</v>
      </c>
      <c r="Q26" s="209">
        <v>2560.0700000000002</v>
      </c>
      <c r="R26" s="209">
        <v>269548.36</v>
      </c>
      <c r="S26" s="209">
        <v>40153.129999999997</v>
      </c>
      <c r="T26" s="209">
        <v>2839458.66</v>
      </c>
      <c r="U26" s="209">
        <v>683234.27</v>
      </c>
      <c r="V26" s="209">
        <v>0</v>
      </c>
      <c r="W26" s="209">
        <v>0</v>
      </c>
      <c r="X26" s="209">
        <v>3058.21</v>
      </c>
    </row>
    <row r="27" spans="1:24" x14ac:dyDescent="0.25">
      <c r="A27" s="2" t="s">
        <v>12</v>
      </c>
      <c r="B27" s="209">
        <v>55688852.780000001</v>
      </c>
      <c r="C27" s="209">
        <v>1419225.83</v>
      </c>
      <c r="D27" s="209">
        <v>4350</v>
      </c>
      <c r="E27" s="209">
        <v>6859881.4199999999</v>
      </c>
      <c r="F27" s="209">
        <v>11010</v>
      </c>
      <c r="G27" s="209">
        <v>28276.93</v>
      </c>
      <c r="H27" s="209">
        <v>13378604.210000001</v>
      </c>
      <c r="I27" s="209">
        <v>10294136.51</v>
      </c>
      <c r="J27" s="209">
        <v>1653881.58</v>
      </c>
      <c r="K27" s="209">
        <v>3955954.72</v>
      </c>
      <c r="L27" s="209">
        <v>1096991.3999999999</v>
      </c>
      <c r="M27" s="209">
        <v>719211.01</v>
      </c>
      <c r="N27" s="209">
        <v>251090.76</v>
      </c>
      <c r="O27" s="209">
        <v>4757803.72</v>
      </c>
      <c r="P27" s="209">
        <v>2239886.7999999998</v>
      </c>
      <c r="Q27" s="209">
        <v>18307.05</v>
      </c>
      <c r="R27" s="209">
        <v>1033116.85</v>
      </c>
      <c r="S27" s="209">
        <v>204317.41</v>
      </c>
      <c r="T27" s="209">
        <v>1348766.02</v>
      </c>
      <c r="U27" s="209">
        <v>6283182.71</v>
      </c>
      <c r="V27" s="209">
        <v>2520</v>
      </c>
      <c r="W27" s="209">
        <v>0</v>
      </c>
      <c r="X27" s="209">
        <v>128337.85</v>
      </c>
    </row>
    <row r="28" spans="1:24" x14ac:dyDescent="0.25">
      <c r="A28" s="2" t="s">
        <v>13</v>
      </c>
      <c r="B28" s="209">
        <v>35396524.780000001</v>
      </c>
      <c r="C28" s="209">
        <v>514284.92</v>
      </c>
      <c r="D28" s="209">
        <v>2874.79</v>
      </c>
      <c r="E28" s="209">
        <v>5529290.3300000001</v>
      </c>
      <c r="F28" s="209">
        <v>171435.1</v>
      </c>
      <c r="G28" s="209">
        <v>105284.95</v>
      </c>
      <c r="H28" s="209">
        <v>1401744.31</v>
      </c>
      <c r="I28" s="209">
        <v>10212578.58</v>
      </c>
      <c r="J28" s="209">
        <v>1153993.24</v>
      </c>
      <c r="K28" s="209">
        <v>6428628.4299999997</v>
      </c>
      <c r="L28" s="209">
        <v>516147.67</v>
      </c>
      <c r="M28" s="209">
        <v>87768.82</v>
      </c>
      <c r="N28" s="209">
        <v>1173653.8500000001</v>
      </c>
      <c r="O28" s="209">
        <v>1951757.64</v>
      </c>
      <c r="P28" s="209">
        <v>3282383.97</v>
      </c>
      <c r="Q28" s="209">
        <v>3808.48</v>
      </c>
      <c r="R28" s="209">
        <v>579782.92000000004</v>
      </c>
      <c r="S28" s="209">
        <v>278800.40000000002</v>
      </c>
      <c r="T28" s="209">
        <v>1202592.71</v>
      </c>
      <c r="U28" s="209">
        <v>786437.73</v>
      </c>
      <c r="V28" s="209">
        <v>0</v>
      </c>
      <c r="W28" s="209">
        <v>0</v>
      </c>
      <c r="X28" s="209">
        <v>13275.94</v>
      </c>
    </row>
    <row r="29" spans="1:24" x14ac:dyDescent="0.25">
      <c r="A29" s="2" t="s">
        <v>14</v>
      </c>
      <c r="B29" s="209">
        <v>86988510.540000007</v>
      </c>
      <c r="C29" s="209">
        <v>1465912.35</v>
      </c>
      <c r="D29" s="209">
        <v>101948.69</v>
      </c>
      <c r="E29" s="209">
        <v>23158252.899999999</v>
      </c>
      <c r="F29" s="209">
        <v>17924.990000000002</v>
      </c>
      <c r="G29" s="209">
        <v>189176.26</v>
      </c>
      <c r="H29" s="209">
        <v>9291439.5700000003</v>
      </c>
      <c r="I29" s="209">
        <v>17822184.690000001</v>
      </c>
      <c r="J29" s="209">
        <v>5130597.0199999996</v>
      </c>
      <c r="K29" s="209">
        <v>11163426.460000001</v>
      </c>
      <c r="L29" s="209">
        <v>1950576.89</v>
      </c>
      <c r="M29" s="209">
        <v>211211.3</v>
      </c>
      <c r="N29" s="209">
        <v>1057733.3899999999</v>
      </c>
      <c r="O29" s="209">
        <v>5222893.8499999996</v>
      </c>
      <c r="P29" s="209">
        <v>4187557.57</v>
      </c>
      <c r="Q29" s="209">
        <v>16576.2</v>
      </c>
      <c r="R29" s="209">
        <v>392789</v>
      </c>
      <c r="S29" s="209">
        <v>2569739.59</v>
      </c>
      <c r="T29" s="209">
        <v>1614149.02</v>
      </c>
      <c r="U29" s="209">
        <v>1400095.93</v>
      </c>
      <c r="V29" s="209">
        <v>0</v>
      </c>
      <c r="W29" s="209">
        <v>379.4</v>
      </c>
      <c r="X29" s="209">
        <v>23945.47</v>
      </c>
    </row>
    <row r="30" spans="1:24" x14ac:dyDescent="0.25">
      <c r="A30" s="2" t="s">
        <v>15</v>
      </c>
      <c r="B30" s="209">
        <v>4397096.16</v>
      </c>
      <c r="C30" s="209">
        <v>90760.65</v>
      </c>
      <c r="D30" s="209">
        <v>360</v>
      </c>
      <c r="E30" s="209">
        <v>378171.07</v>
      </c>
      <c r="F30" s="209">
        <v>180</v>
      </c>
      <c r="G30" s="209">
        <v>720</v>
      </c>
      <c r="H30" s="209">
        <v>1043560.3</v>
      </c>
      <c r="I30" s="209">
        <v>538481.87</v>
      </c>
      <c r="J30" s="209">
        <v>122406.19</v>
      </c>
      <c r="K30" s="209">
        <v>110300.51</v>
      </c>
      <c r="L30" s="209">
        <v>75909.03</v>
      </c>
      <c r="M30" s="209">
        <v>42324.3</v>
      </c>
      <c r="N30" s="209">
        <v>19293.7</v>
      </c>
      <c r="O30" s="209">
        <v>312081.18</v>
      </c>
      <c r="P30" s="209">
        <v>170707.04</v>
      </c>
      <c r="Q30" s="209">
        <v>720</v>
      </c>
      <c r="R30" s="209">
        <v>81595.259999999995</v>
      </c>
      <c r="S30" s="209">
        <v>11312.54</v>
      </c>
      <c r="T30" s="209">
        <v>176150.72</v>
      </c>
      <c r="U30" s="209">
        <v>1209714.7</v>
      </c>
      <c r="V30" s="209">
        <v>0</v>
      </c>
      <c r="W30" s="209">
        <v>0</v>
      </c>
      <c r="X30" s="209">
        <v>12347.1</v>
      </c>
    </row>
    <row r="31" spans="1:24" x14ac:dyDescent="0.25">
      <c r="A31" s="2" t="s">
        <v>16</v>
      </c>
      <c r="B31" s="209">
        <v>505966.24</v>
      </c>
      <c r="C31" s="209">
        <v>4680</v>
      </c>
      <c r="D31" s="209">
        <v>0</v>
      </c>
      <c r="E31" s="209">
        <v>14410.87</v>
      </c>
      <c r="F31" s="209">
        <v>360</v>
      </c>
      <c r="G31" s="209">
        <v>360</v>
      </c>
      <c r="H31" s="209">
        <v>16333.56</v>
      </c>
      <c r="I31" s="209">
        <v>38649.4</v>
      </c>
      <c r="J31" s="209">
        <v>7054.46</v>
      </c>
      <c r="K31" s="209">
        <v>22243.55</v>
      </c>
      <c r="L31" s="209">
        <v>11395.48</v>
      </c>
      <c r="M31" s="209">
        <v>360</v>
      </c>
      <c r="N31" s="209">
        <v>8312.85</v>
      </c>
      <c r="O31" s="209">
        <v>28679.23</v>
      </c>
      <c r="P31" s="209">
        <v>23540.38</v>
      </c>
      <c r="Q31" s="209">
        <v>0</v>
      </c>
      <c r="R31" s="209">
        <v>7321.81</v>
      </c>
      <c r="S31" s="209">
        <v>720</v>
      </c>
      <c r="T31" s="209">
        <v>10155.07</v>
      </c>
      <c r="U31" s="209">
        <v>11816.43</v>
      </c>
      <c r="V31" s="209">
        <v>0</v>
      </c>
      <c r="W31" s="209">
        <v>0</v>
      </c>
      <c r="X31" s="209">
        <v>299573.15000000002</v>
      </c>
    </row>
    <row r="32" spans="1:24" x14ac:dyDescent="0.25">
      <c r="A32" s="22" t="s">
        <v>265</v>
      </c>
      <c r="B32" s="211">
        <v>199385120.27000001</v>
      </c>
      <c r="C32" s="211">
        <v>3545978.42</v>
      </c>
      <c r="D32" s="211">
        <v>148235.12</v>
      </c>
      <c r="E32" s="211">
        <v>36322988.590000004</v>
      </c>
      <c r="F32" s="211">
        <v>248799.45</v>
      </c>
      <c r="G32" s="211">
        <v>474675.58</v>
      </c>
      <c r="H32" s="211">
        <v>25390220.27</v>
      </c>
      <c r="I32" s="211">
        <v>47521078.880000003</v>
      </c>
      <c r="J32" s="211">
        <v>8138920.5999999996</v>
      </c>
      <c r="K32" s="211">
        <v>23433889.329999998</v>
      </c>
      <c r="L32" s="211">
        <v>3848255.14</v>
      </c>
      <c r="M32" s="211">
        <v>1169320.02</v>
      </c>
      <c r="N32" s="211">
        <v>2696881.65</v>
      </c>
      <c r="O32" s="211">
        <v>12648295.710000001</v>
      </c>
      <c r="P32" s="211">
        <v>10237221.35</v>
      </c>
      <c r="Q32" s="211">
        <v>41971.8</v>
      </c>
      <c r="R32" s="211">
        <v>2364154.2000000002</v>
      </c>
      <c r="S32" s="211">
        <v>3105043.07</v>
      </c>
      <c r="T32" s="211">
        <v>7191272.2000000002</v>
      </c>
      <c r="U32" s="211">
        <v>10374481.77</v>
      </c>
      <c r="V32" s="211">
        <v>2520</v>
      </c>
      <c r="W32" s="211">
        <v>379.4</v>
      </c>
      <c r="X32" s="211">
        <v>480537.72</v>
      </c>
    </row>
    <row r="34" spans="1:3" x14ac:dyDescent="0.25">
      <c r="A34" s="261" t="str">
        <f>HYPERLINK("#'Vysvetlivky'!A15", "Vysvetlivky k sekciám SK-NACE")</f>
        <v>Vysvetlivky k sekciám SK-NACE</v>
      </c>
      <c r="B34" s="262"/>
      <c r="C34" s="262"/>
    </row>
    <row r="35" spans="1:3" x14ac:dyDescent="0.25">
      <c r="A35" s="261" t="str">
        <f>HYPERLINK("#'Obsah'!A1", "Späť na obsah dátovej prílohy")</f>
        <v>Späť na obsah dátovej prílohy</v>
      </c>
      <c r="B35" s="262"/>
      <c r="C35" s="262"/>
    </row>
  </sheetData>
  <mergeCells count="11">
    <mergeCell ref="A2:X2"/>
    <mergeCell ref="A3:X3"/>
    <mergeCell ref="A5:X5"/>
    <mergeCell ref="A7:A8"/>
    <mergeCell ref="B7:B8"/>
    <mergeCell ref="C7:X7"/>
    <mergeCell ref="A9:X9"/>
    <mergeCell ref="A17:X17"/>
    <mergeCell ref="A25:X25"/>
    <mergeCell ref="A34:C34"/>
    <mergeCell ref="A35:C35"/>
  </mergeCells>
  <pageMargins left="0.7" right="0.7" top="0.75" bottom="0.75" header="0.3" footer="0.3"/>
  <pageSetup paperSize="9" orientation="portrait" horizontalDpi="300" verticalDpi="30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199218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59" t="s">
        <v>280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</row>
    <row r="3" spans="1:24" x14ac:dyDescent="0.25">
      <c r="A3" s="281" t="s">
        <v>291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</row>
    <row r="5" spans="1:24" x14ac:dyDescent="0.25">
      <c r="A5" s="260" t="s">
        <v>2</v>
      </c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</row>
    <row r="7" spans="1:24" x14ac:dyDescent="0.25">
      <c r="A7" s="273" t="s">
        <v>4</v>
      </c>
      <c r="B7" s="273" t="s">
        <v>257</v>
      </c>
      <c r="C7" s="267" t="s">
        <v>292</v>
      </c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</row>
    <row r="8" spans="1:24" x14ac:dyDescent="0.25">
      <c r="A8" s="273"/>
      <c r="B8" s="273"/>
      <c r="C8" s="1" t="s">
        <v>293</v>
      </c>
      <c r="D8" s="1" t="s">
        <v>294</v>
      </c>
      <c r="E8" s="1" t="s">
        <v>295</v>
      </c>
      <c r="F8" s="1" t="s">
        <v>296</v>
      </c>
      <c r="G8" s="1" t="s">
        <v>297</v>
      </c>
      <c r="H8" s="1" t="s">
        <v>298</v>
      </c>
      <c r="I8" s="1" t="s">
        <v>299</v>
      </c>
      <c r="J8" s="1" t="s">
        <v>300</v>
      </c>
      <c r="K8" s="1" t="s">
        <v>301</v>
      </c>
      <c r="L8" s="1" t="s">
        <v>302</v>
      </c>
      <c r="M8" s="1" t="s">
        <v>303</v>
      </c>
      <c r="N8" s="1" t="s">
        <v>304</v>
      </c>
      <c r="O8" s="1" t="s">
        <v>305</v>
      </c>
      <c r="P8" s="1" t="s">
        <v>306</v>
      </c>
      <c r="Q8" s="1" t="s">
        <v>307</v>
      </c>
      <c r="R8" s="1" t="s">
        <v>308</v>
      </c>
      <c r="S8" s="1" t="s">
        <v>309</v>
      </c>
      <c r="T8" s="1" t="s">
        <v>310</v>
      </c>
      <c r="U8" s="1" t="s">
        <v>311</v>
      </c>
      <c r="V8" s="1" t="s">
        <v>312</v>
      </c>
      <c r="W8" s="1" t="s">
        <v>313</v>
      </c>
      <c r="X8" s="1" t="s">
        <v>314</v>
      </c>
    </row>
    <row r="9" spans="1:24" x14ac:dyDescent="0.25">
      <c r="A9" s="279" t="s">
        <v>264</v>
      </c>
      <c r="B9" s="280"/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0"/>
      <c r="X9" s="280"/>
    </row>
    <row r="10" spans="1:24" x14ac:dyDescent="0.25">
      <c r="A10" s="2" t="s">
        <v>11</v>
      </c>
      <c r="B10" s="212">
        <v>2469</v>
      </c>
      <c r="C10" s="212">
        <v>12</v>
      </c>
      <c r="D10" s="212">
        <v>1</v>
      </c>
      <c r="E10" s="212">
        <v>116</v>
      </c>
      <c r="F10" s="212">
        <v>5</v>
      </c>
      <c r="G10" s="212">
        <v>7</v>
      </c>
      <c r="H10" s="212">
        <v>82</v>
      </c>
      <c r="I10" s="212">
        <v>960</v>
      </c>
      <c r="J10" s="212">
        <v>29</v>
      </c>
      <c r="K10" s="212">
        <v>520</v>
      </c>
      <c r="L10" s="212">
        <v>24</v>
      </c>
      <c r="M10" s="212">
        <v>5</v>
      </c>
      <c r="N10" s="212">
        <v>46</v>
      </c>
      <c r="O10" s="212">
        <v>87</v>
      </c>
      <c r="P10" s="212">
        <v>94</v>
      </c>
      <c r="Q10" s="212">
        <v>0</v>
      </c>
      <c r="R10" s="212">
        <v>89</v>
      </c>
      <c r="S10" s="212">
        <v>13</v>
      </c>
      <c r="T10" s="212">
        <v>154</v>
      </c>
      <c r="U10" s="212">
        <v>223</v>
      </c>
      <c r="V10" s="212">
        <v>0</v>
      </c>
      <c r="W10" s="212">
        <v>0</v>
      </c>
      <c r="X10" s="212">
        <v>2</v>
      </c>
    </row>
    <row r="11" spans="1:24" x14ac:dyDescent="0.25">
      <c r="A11" s="2" t="s">
        <v>12</v>
      </c>
      <c r="B11" s="212">
        <v>66859</v>
      </c>
      <c r="C11" s="212">
        <v>1766</v>
      </c>
      <c r="D11" s="212">
        <v>4</v>
      </c>
      <c r="E11" s="212">
        <v>8403</v>
      </c>
      <c r="F11" s="212">
        <v>9</v>
      </c>
      <c r="G11" s="212">
        <v>35</v>
      </c>
      <c r="H11" s="212">
        <v>15665</v>
      </c>
      <c r="I11" s="212">
        <v>12319</v>
      </c>
      <c r="J11" s="212">
        <v>2110</v>
      </c>
      <c r="K11" s="212">
        <v>4748</v>
      </c>
      <c r="L11" s="212">
        <v>1381</v>
      </c>
      <c r="M11" s="212">
        <v>934</v>
      </c>
      <c r="N11" s="212">
        <v>316</v>
      </c>
      <c r="O11" s="212">
        <v>6215</v>
      </c>
      <c r="P11" s="212">
        <v>2751</v>
      </c>
      <c r="Q11" s="212">
        <v>22</v>
      </c>
      <c r="R11" s="212">
        <v>1295</v>
      </c>
      <c r="S11" s="212">
        <v>322</v>
      </c>
      <c r="T11" s="212">
        <v>1650</v>
      </c>
      <c r="U11" s="212">
        <v>6765</v>
      </c>
      <c r="V11" s="212">
        <v>2</v>
      </c>
      <c r="W11" s="212">
        <v>0</v>
      </c>
      <c r="X11" s="212">
        <v>147</v>
      </c>
    </row>
    <row r="12" spans="1:24" x14ac:dyDescent="0.25">
      <c r="A12" s="2" t="s">
        <v>13</v>
      </c>
      <c r="B12" s="212">
        <v>7637</v>
      </c>
      <c r="C12" s="212">
        <v>95</v>
      </c>
      <c r="D12" s="212">
        <v>4</v>
      </c>
      <c r="E12" s="212">
        <v>784</v>
      </c>
      <c r="F12" s="212">
        <v>15</v>
      </c>
      <c r="G12" s="212">
        <v>21</v>
      </c>
      <c r="H12" s="212">
        <v>461</v>
      </c>
      <c r="I12" s="212">
        <v>2106</v>
      </c>
      <c r="J12" s="212">
        <v>261</v>
      </c>
      <c r="K12" s="212">
        <v>1317</v>
      </c>
      <c r="L12" s="212">
        <v>169</v>
      </c>
      <c r="M12" s="212">
        <v>31</v>
      </c>
      <c r="N12" s="212">
        <v>209</v>
      </c>
      <c r="O12" s="212">
        <v>784</v>
      </c>
      <c r="P12" s="212">
        <v>529</v>
      </c>
      <c r="Q12" s="212">
        <v>4</v>
      </c>
      <c r="R12" s="212">
        <v>159</v>
      </c>
      <c r="S12" s="212">
        <v>91</v>
      </c>
      <c r="T12" s="212">
        <v>223</v>
      </c>
      <c r="U12" s="212">
        <v>366</v>
      </c>
      <c r="V12" s="212">
        <v>0</v>
      </c>
      <c r="W12" s="212">
        <v>0</v>
      </c>
      <c r="X12" s="212">
        <v>8</v>
      </c>
    </row>
    <row r="13" spans="1:24" x14ac:dyDescent="0.25">
      <c r="A13" s="2" t="s">
        <v>14</v>
      </c>
      <c r="B13" s="212">
        <v>20241</v>
      </c>
      <c r="C13" s="212">
        <v>334</v>
      </c>
      <c r="D13" s="212">
        <v>13</v>
      </c>
      <c r="E13" s="212">
        <v>2405</v>
      </c>
      <c r="F13" s="212">
        <v>8</v>
      </c>
      <c r="G13" s="212">
        <v>60</v>
      </c>
      <c r="H13" s="212">
        <v>1906</v>
      </c>
      <c r="I13" s="212">
        <v>5484</v>
      </c>
      <c r="J13" s="212">
        <v>842</v>
      </c>
      <c r="K13" s="212">
        <v>3375</v>
      </c>
      <c r="L13" s="212">
        <v>550</v>
      </c>
      <c r="M13" s="212">
        <v>89</v>
      </c>
      <c r="N13" s="212">
        <v>369</v>
      </c>
      <c r="O13" s="212">
        <v>1965</v>
      </c>
      <c r="P13" s="212">
        <v>1108</v>
      </c>
      <c r="Q13" s="212">
        <v>7</v>
      </c>
      <c r="R13" s="212">
        <v>245</v>
      </c>
      <c r="S13" s="212">
        <v>311</v>
      </c>
      <c r="T13" s="212">
        <v>392</v>
      </c>
      <c r="U13" s="212">
        <v>759</v>
      </c>
      <c r="V13" s="212">
        <v>0</v>
      </c>
      <c r="W13" s="212">
        <v>1</v>
      </c>
      <c r="X13" s="212">
        <v>18</v>
      </c>
    </row>
    <row r="14" spans="1:24" x14ac:dyDescent="0.25">
      <c r="A14" s="2" t="s">
        <v>15</v>
      </c>
      <c r="B14" s="212">
        <v>10728</v>
      </c>
      <c r="C14" s="212">
        <v>224</v>
      </c>
      <c r="D14" s="212">
        <v>1</v>
      </c>
      <c r="E14" s="212">
        <v>987</v>
      </c>
      <c r="F14" s="212">
        <v>1</v>
      </c>
      <c r="G14" s="212">
        <v>3</v>
      </c>
      <c r="H14" s="212">
        <v>2750</v>
      </c>
      <c r="I14" s="212">
        <v>1338</v>
      </c>
      <c r="J14" s="212">
        <v>326</v>
      </c>
      <c r="K14" s="212">
        <v>277</v>
      </c>
      <c r="L14" s="212">
        <v>201</v>
      </c>
      <c r="M14" s="212">
        <v>113</v>
      </c>
      <c r="N14" s="212">
        <v>47</v>
      </c>
      <c r="O14" s="212">
        <v>804</v>
      </c>
      <c r="P14" s="212">
        <v>467</v>
      </c>
      <c r="Q14" s="212">
        <v>2</v>
      </c>
      <c r="R14" s="212">
        <v>203</v>
      </c>
      <c r="S14" s="212">
        <v>25</v>
      </c>
      <c r="T14" s="212">
        <v>454</v>
      </c>
      <c r="U14" s="212">
        <v>2470</v>
      </c>
      <c r="V14" s="212">
        <v>0</v>
      </c>
      <c r="W14" s="212">
        <v>0</v>
      </c>
      <c r="X14" s="212">
        <v>35</v>
      </c>
    </row>
    <row r="15" spans="1:24" x14ac:dyDescent="0.25">
      <c r="A15" s="2" t="s">
        <v>16</v>
      </c>
      <c r="B15" s="212">
        <v>1336</v>
      </c>
      <c r="C15" s="212">
        <v>12</v>
      </c>
      <c r="D15" s="212">
        <v>0</v>
      </c>
      <c r="E15" s="212">
        <v>36</v>
      </c>
      <c r="F15" s="212">
        <v>0</v>
      </c>
      <c r="G15" s="212">
        <v>1</v>
      </c>
      <c r="H15" s="212">
        <v>48</v>
      </c>
      <c r="I15" s="212">
        <v>101</v>
      </c>
      <c r="J15" s="212">
        <v>22</v>
      </c>
      <c r="K15" s="212">
        <v>55</v>
      </c>
      <c r="L15" s="212">
        <v>34</v>
      </c>
      <c r="M15" s="212">
        <v>2</v>
      </c>
      <c r="N15" s="212">
        <v>20</v>
      </c>
      <c r="O15" s="212">
        <v>69</v>
      </c>
      <c r="P15" s="212">
        <v>60</v>
      </c>
      <c r="Q15" s="212">
        <v>1</v>
      </c>
      <c r="R15" s="212">
        <v>20</v>
      </c>
      <c r="S15" s="212">
        <v>3</v>
      </c>
      <c r="T15" s="212">
        <v>24</v>
      </c>
      <c r="U15" s="212">
        <v>25</v>
      </c>
      <c r="V15" s="212">
        <v>0</v>
      </c>
      <c r="W15" s="212">
        <v>0</v>
      </c>
      <c r="X15" s="212">
        <v>803</v>
      </c>
    </row>
    <row r="16" spans="1:24" x14ac:dyDescent="0.25">
      <c r="A16" s="22" t="s">
        <v>265</v>
      </c>
      <c r="B16" s="214">
        <v>109270</v>
      </c>
      <c r="C16" s="214">
        <v>2443</v>
      </c>
      <c r="D16" s="214">
        <v>23</v>
      </c>
      <c r="E16" s="214">
        <v>12731</v>
      </c>
      <c r="F16" s="214">
        <v>38</v>
      </c>
      <c r="G16" s="214">
        <v>127</v>
      </c>
      <c r="H16" s="214">
        <v>20912</v>
      </c>
      <c r="I16" s="214">
        <v>22308</v>
      </c>
      <c r="J16" s="214">
        <v>3590</v>
      </c>
      <c r="K16" s="214">
        <v>10292</v>
      </c>
      <c r="L16" s="214">
        <v>2359</v>
      </c>
      <c r="M16" s="214">
        <v>1174</v>
      </c>
      <c r="N16" s="214">
        <v>1007</v>
      </c>
      <c r="O16" s="214">
        <v>9924</v>
      </c>
      <c r="P16" s="214">
        <v>5009</v>
      </c>
      <c r="Q16" s="214">
        <v>36</v>
      </c>
      <c r="R16" s="214">
        <v>2011</v>
      </c>
      <c r="S16" s="214">
        <v>765</v>
      </c>
      <c r="T16" s="214">
        <v>2897</v>
      </c>
      <c r="U16" s="214">
        <v>10608</v>
      </c>
      <c r="V16" s="214">
        <v>2</v>
      </c>
      <c r="W16" s="214">
        <v>1</v>
      </c>
      <c r="X16" s="214">
        <v>1013</v>
      </c>
    </row>
    <row r="17" spans="1:24" x14ac:dyDescent="0.25">
      <c r="A17" s="279" t="s">
        <v>266</v>
      </c>
      <c r="B17" s="280"/>
      <c r="C17" s="280"/>
      <c r="D17" s="280"/>
      <c r="E17" s="280"/>
      <c r="F17" s="280"/>
      <c r="G17" s="280"/>
      <c r="H17" s="280"/>
      <c r="I17" s="280"/>
      <c r="J17" s="280"/>
      <c r="K17" s="280"/>
      <c r="L17" s="280"/>
      <c r="M17" s="280"/>
      <c r="N17" s="280"/>
      <c r="O17" s="280"/>
      <c r="P17" s="280"/>
      <c r="Q17" s="280"/>
      <c r="R17" s="280"/>
      <c r="S17" s="280"/>
      <c r="T17" s="280"/>
      <c r="U17" s="280"/>
      <c r="V17" s="280"/>
      <c r="W17" s="280"/>
      <c r="X17" s="280"/>
    </row>
    <row r="18" spans="1:24" x14ac:dyDescent="0.25">
      <c r="A18" s="2" t="s">
        <v>11</v>
      </c>
      <c r="B18" s="212">
        <v>15586</v>
      </c>
      <c r="C18" s="212">
        <v>53</v>
      </c>
      <c r="D18" s="212">
        <v>44</v>
      </c>
      <c r="E18" s="212">
        <v>350</v>
      </c>
      <c r="F18" s="212">
        <v>80</v>
      </c>
      <c r="G18" s="212">
        <v>16</v>
      </c>
      <c r="H18" s="212">
        <v>230</v>
      </c>
      <c r="I18" s="212">
        <v>8708</v>
      </c>
      <c r="J18" s="212">
        <v>133</v>
      </c>
      <c r="K18" s="212">
        <v>1729</v>
      </c>
      <c r="L18" s="212">
        <v>179</v>
      </c>
      <c r="M18" s="212">
        <v>14</v>
      </c>
      <c r="N18" s="212">
        <v>167</v>
      </c>
      <c r="O18" s="212">
        <v>313</v>
      </c>
      <c r="P18" s="212">
        <v>353</v>
      </c>
      <c r="Q18" s="212">
        <v>0</v>
      </c>
      <c r="R18" s="212">
        <v>316</v>
      </c>
      <c r="S18" s="212">
        <v>41</v>
      </c>
      <c r="T18" s="212">
        <v>2337</v>
      </c>
      <c r="U18" s="212">
        <v>519</v>
      </c>
      <c r="V18" s="212">
        <v>0</v>
      </c>
      <c r="W18" s="212">
        <v>0</v>
      </c>
      <c r="X18" s="212">
        <v>4</v>
      </c>
    </row>
    <row r="19" spans="1:24" x14ac:dyDescent="0.25">
      <c r="A19" s="2" t="s">
        <v>12</v>
      </c>
      <c r="B19" s="212">
        <v>66777</v>
      </c>
      <c r="C19" s="212">
        <v>1765</v>
      </c>
      <c r="D19" s="212">
        <v>4</v>
      </c>
      <c r="E19" s="212">
        <v>8392</v>
      </c>
      <c r="F19" s="212">
        <v>9</v>
      </c>
      <c r="G19" s="212">
        <v>35</v>
      </c>
      <c r="H19" s="212">
        <v>15651</v>
      </c>
      <c r="I19" s="212">
        <v>12298</v>
      </c>
      <c r="J19" s="212">
        <v>2107</v>
      </c>
      <c r="K19" s="212">
        <v>4746</v>
      </c>
      <c r="L19" s="212">
        <v>1378</v>
      </c>
      <c r="M19" s="212">
        <v>934</v>
      </c>
      <c r="N19" s="212">
        <v>315</v>
      </c>
      <c r="O19" s="212">
        <v>6206</v>
      </c>
      <c r="P19" s="212">
        <v>2749</v>
      </c>
      <c r="Q19" s="212">
        <v>22</v>
      </c>
      <c r="R19" s="212">
        <v>1291</v>
      </c>
      <c r="S19" s="212">
        <v>322</v>
      </c>
      <c r="T19" s="212">
        <v>1648</v>
      </c>
      <c r="U19" s="212">
        <v>6756</v>
      </c>
      <c r="V19" s="212">
        <v>2</v>
      </c>
      <c r="W19" s="212">
        <v>0</v>
      </c>
      <c r="X19" s="212">
        <v>147</v>
      </c>
    </row>
    <row r="20" spans="1:24" x14ac:dyDescent="0.25">
      <c r="A20" s="2" t="s">
        <v>13</v>
      </c>
      <c r="B20" s="212">
        <v>64059</v>
      </c>
      <c r="C20" s="212">
        <v>628</v>
      </c>
      <c r="D20" s="212">
        <v>32</v>
      </c>
      <c r="E20" s="212">
        <v>24789</v>
      </c>
      <c r="F20" s="212">
        <v>219</v>
      </c>
      <c r="G20" s="212">
        <v>514</v>
      </c>
      <c r="H20" s="212">
        <v>1881</v>
      </c>
      <c r="I20" s="212">
        <v>12587</v>
      </c>
      <c r="J20" s="212">
        <v>3948</v>
      </c>
      <c r="K20" s="212">
        <v>6851</v>
      </c>
      <c r="L20" s="212">
        <v>592</v>
      </c>
      <c r="M20" s="212">
        <v>74</v>
      </c>
      <c r="N20" s="212">
        <v>1926</v>
      </c>
      <c r="O20" s="212">
        <v>2545</v>
      </c>
      <c r="P20" s="212">
        <v>3659</v>
      </c>
      <c r="Q20" s="212">
        <v>12</v>
      </c>
      <c r="R20" s="212">
        <v>756</v>
      </c>
      <c r="S20" s="212">
        <v>413</v>
      </c>
      <c r="T20" s="212">
        <v>1544</v>
      </c>
      <c r="U20" s="212">
        <v>1071</v>
      </c>
      <c r="V20" s="212">
        <v>0</v>
      </c>
      <c r="W20" s="212">
        <v>0</v>
      </c>
      <c r="X20" s="212">
        <v>18</v>
      </c>
    </row>
    <row r="21" spans="1:24" x14ac:dyDescent="0.25">
      <c r="A21" s="2" t="s">
        <v>14</v>
      </c>
      <c r="B21" s="212">
        <v>156927</v>
      </c>
      <c r="C21" s="212">
        <v>2987</v>
      </c>
      <c r="D21" s="212">
        <v>136</v>
      </c>
      <c r="E21" s="212">
        <v>46538</v>
      </c>
      <c r="F21" s="212">
        <v>108</v>
      </c>
      <c r="G21" s="212">
        <v>634</v>
      </c>
      <c r="H21" s="212">
        <v>13416</v>
      </c>
      <c r="I21" s="212">
        <v>31879</v>
      </c>
      <c r="J21" s="212">
        <v>10247</v>
      </c>
      <c r="K21" s="212">
        <v>18337</v>
      </c>
      <c r="L21" s="212">
        <v>3707</v>
      </c>
      <c r="M21" s="212">
        <v>513</v>
      </c>
      <c r="N21" s="212">
        <v>1755</v>
      </c>
      <c r="O21" s="212">
        <v>8851</v>
      </c>
      <c r="P21" s="212">
        <v>8328</v>
      </c>
      <c r="Q21" s="212">
        <v>24</v>
      </c>
      <c r="R21" s="212">
        <v>711</v>
      </c>
      <c r="S21" s="212">
        <v>3726</v>
      </c>
      <c r="T21" s="212">
        <v>2543</v>
      </c>
      <c r="U21" s="212">
        <v>2443</v>
      </c>
      <c r="V21" s="212">
        <v>0</v>
      </c>
      <c r="W21" s="212">
        <v>1</v>
      </c>
      <c r="X21" s="212">
        <v>43</v>
      </c>
    </row>
    <row r="22" spans="1:24" x14ac:dyDescent="0.25">
      <c r="A22" s="2" t="s">
        <v>15</v>
      </c>
      <c r="B22" s="212">
        <v>10726</v>
      </c>
      <c r="C22" s="212">
        <v>224</v>
      </c>
      <c r="D22" s="212">
        <v>1</v>
      </c>
      <c r="E22" s="212">
        <v>987</v>
      </c>
      <c r="F22" s="212">
        <v>1</v>
      </c>
      <c r="G22" s="212">
        <v>3</v>
      </c>
      <c r="H22" s="212">
        <v>2750</v>
      </c>
      <c r="I22" s="212">
        <v>1338</v>
      </c>
      <c r="J22" s="212">
        <v>326</v>
      </c>
      <c r="K22" s="212">
        <v>277</v>
      </c>
      <c r="L22" s="212">
        <v>201</v>
      </c>
      <c r="M22" s="212">
        <v>113</v>
      </c>
      <c r="N22" s="212">
        <v>47</v>
      </c>
      <c r="O22" s="212">
        <v>803</v>
      </c>
      <c r="P22" s="212">
        <v>467</v>
      </c>
      <c r="Q22" s="212">
        <v>2</v>
      </c>
      <c r="R22" s="212">
        <v>203</v>
      </c>
      <c r="S22" s="212">
        <v>25</v>
      </c>
      <c r="T22" s="212">
        <v>454</v>
      </c>
      <c r="U22" s="212">
        <v>2469</v>
      </c>
      <c r="V22" s="212">
        <v>0</v>
      </c>
      <c r="W22" s="212">
        <v>0</v>
      </c>
      <c r="X22" s="212">
        <v>35</v>
      </c>
    </row>
    <row r="23" spans="1:24" x14ac:dyDescent="0.25">
      <c r="A23" s="2" t="s">
        <v>16</v>
      </c>
      <c r="B23" s="212">
        <v>1336</v>
      </c>
      <c r="C23" s="212">
        <v>12</v>
      </c>
      <c r="D23" s="212">
        <v>0</v>
      </c>
      <c r="E23" s="212">
        <v>36</v>
      </c>
      <c r="F23" s="212">
        <v>0</v>
      </c>
      <c r="G23" s="212">
        <v>1</v>
      </c>
      <c r="H23" s="212">
        <v>48</v>
      </c>
      <c r="I23" s="212">
        <v>101</v>
      </c>
      <c r="J23" s="212">
        <v>22</v>
      </c>
      <c r="K23" s="212">
        <v>55</v>
      </c>
      <c r="L23" s="212">
        <v>34</v>
      </c>
      <c r="M23" s="212">
        <v>2</v>
      </c>
      <c r="N23" s="212">
        <v>20</v>
      </c>
      <c r="O23" s="212">
        <v>69</v>
      </c>
      <c r="P23" s="212">
        <v>60</v>
      </c>
      <c r="Q23" s="212">
        <v>1</v>
      </c>
      <c r="R23" s="212">
        <v>20</v>
      </c>
      <c r="S23" s="212">
        <v>3</v>
      </c>
      <c r="T23" s="212">
        <v>24</v>
      </c>
      <c r="U23" s="212">
        <v>25</v>
      </c>
      <c r="V23" s="212">
        <v>0</v>
      </c>
      <c r="W23" s="212">
        <v>0</v>
      </c>
      <c r="X23" s="212">
        <v>803</v>
      </c>
    </row>
    <row r="24" spans="1:24" x14ac:dyDescent="0.25">
      <c r="A24" s="22" t="s">
        <v>265</v>
      </c>
      <c r="B24" s="214">
        <v>315411</v>
      </c>
      <c r="C24" s="214">
        <v>5669</v>
      </c>
      <c r="D24" s="214">
        <v>217</v>
      </c>
      <c r="E24" s="214">
        <v>81092</v>
      </c>
      <c r="F24" s="214">
        <v>417</v>
      </c>
      <c r="G24" s="214">
        <v>1203</v>
      </c>
      <c r="H24" s="214">
        <v>33976</v>
      </c>
      <c r="I24" s="214">
        <v>66911</v>
      </c>
      <c r="J24" s="214">
        <v>16783</v>
      </c>
      <c r="K24" s="214">
        <v>31995</v>
      </c>
      <c r="L24" s="214">
        <v>6091</v>
      </c>
      <c r="M24" s="214">
        <v>1650</v>
      </c>
      <c r="N24" s="214">
        <v>4230</v>
      </c>
      <c r="O24" s="214">
        <v>18787</v>
      </c>
      <c r="P24" s="214">
        <v>15616</v>
      </c>
      <c r="Q24" s="214">
        <v>61</v>
      </c>
      <c r="R24" s="214">
        <v>3297</v>
      </c>
      <c r="S24" s="214">
        <v>4530</v>
      </c>
      <c r="T24" s="214">
        <v>8550</v>
      </c>
      <c r="U24" s="214">
        <v>13283</v>
      </c>
      <c r="V24" s="214">
        <v>2</v>
      </c>
      <c r="W24" s="214">
        <v>1</v>
      </c>
      <c r="X24" s="214">
        <v>1050</v>
      </c>
    </row>
    <row r="25" spans="1:24" x14ac:dyDescent="0.25">
      <c r="A25" s="279" t="s">
        <v>267</v>
      </c>
      <c r="B25" s="280"/>
      <c r="C25" s="280"/>
      <c r="D25" s="280"/>
      <c r="E25" s="280"/>
      <c r="F25" s="280"/>
      <c r="G25" s="280"/>
      <c r="H25" s="280"/>
      <c r="I25" s="280"/>
      <c r="J25" s="280"/>
      <c r="K25" s="280"/>
      <c r="L25" s="280"/>
      <c r="M25" s="280"/>
      <c r="N25" s="280"/>
      <c r="O25" s="280"/>
      <c r="P25" s="280"/>
      <c r="Q25" s="280"/>
      <c r="R25" s="280"/>
      <c r="S25" s="280"/>
      <c r="T25" s="280"/>
      <c r="U25" s="280"/>
      <c r="V25" s="280"/>
      <c r="W25" s="280"/>
      <c r="X25" s="280"/>
    </row>
    <row r="26" spans="1:24" x14ac:dyDescent="0.25">
      <c r="A26" s="2" t="s">
        <v>11</v>
      </c>
      <c r="B26" s="213">
        <v>7027808.9199999999</v>
      </c>
      <c r="C26" s="213">
        <v>38378.879999999997</v>
      </c>
      <c r="D26" s="213">
        <v>36258.83</v>
      </c>
      <c r="E26" s="213">
        <v>179568.99</v>
      </c>
      <c r="F26" s="213">
        <v>42354.66</v>
      </c>
      <c r="G26" s="213">
        <v>8655.09</v>
      </c>
      <c r="H26" s="213">
        <v>124485.78</v>
      </c>
      <c r="I26" s="213">
        <v>3066411.75</v>
      </c>
      <c r="J26" s="213">
        <v>60123.17</v>
      </c>
      <c r="K26" s="213">
        <v>1162638.6000000001</v>
      </c>
      <c r="L26" s="213">
        <v>125620.63</v>
      </c>
      <c r="M26" s="213">
        <v>5731.94</v>
      </c>
      <c r="N26" s="213">
        <v>217160.21</v>
      </c>
      <c r="O26" s="213">
        <v>183206.19</v>
      </c>
      <c r="P26" s="213">
        <v>230935.8</v>
      </c>
      <c r="Q26" s="213">
        <v>0</v>
      </c>
      <c r="R26" s="213">
        <v>145121.29999999999</v>
      </c>
      <c r="S26" s="213">
        <v>18805.73</v>
      </c>
      <c r="T26" s="213">
        <v>1161645.8</v>
      </c>
      <c r="U26" s="213">
        <v>219575.04000000001</v>
      </c>
      <c r="V26" s="213">
        <v>0</v>
      </c>
      <c r="W26" s="213">
        <v>0</v>
      </c>
      <c r="X26" s="213">
        <v>1130.53</v>
      </c>
    </row>
    <row r="27" spans="1:24" x14ac:dyDescent="0.25">
      <c r="A27" s="2" t="s">
        <v>12</v>
      </c>
      <c r="B27" s="213">
        <v>52488927.950000003</v>
      </c>
      <c r="C27" s="213">
        <v>1418195.43</v>
      </c>
      <c r="D27" s="213">
        <v>3210</v>
      </c>
      <c r="E27" s="213">
        <v>6570646.4299999997</v>
      </c>
      <c r="F27" s="213">
        <v>6210</v>
      </c>
      <c r="G27" s="213">
        <v>26256.58</v>
      </c>
      <c r="H27" s="213">
        <v>12912723.310000001</v>
      </c>
      <c r="I27" s="213">
        <v>9189090.8699999992</v>
      </c>
      <c r="J27" s="213">
        <v>1643438</v>
      </c>
      <c r="K27" s="213">
        <v>3850636.71</v>
      </c>
      <c r="L27" s="213">
        <v>1078545.5</v>
      </c>
      <c r="M27" s="213">
        <v>674135.43</v>
      </c>
      <c r="N27" s="213">
        <v>250150.87</v>
      </c>
      <c r="O27" s="213">
        <v>4749682.8600000003</v>
      </c>
      <c r="P27" s="213">
        <v>2192859.7000000002</v>
      </c>
      <c r="Q27" s="213">
        <v>16760.7</v>
      </c>
      <c r="R27" s="213">
        <v>1002320.5</v>
      </c>
      <c r="S27" s="213">
        <v>219122.31</v>
      </c>
      <c r="T27" s="213">
        <v>1356831.41</v>
      </c>
      <c r="U27" s="213">
        <v>5207409.62</v>
      </c>
      <c r="V27" s="213">
        <v>1740</v>
      </c>
      <c r="W27" s="213">
        <v>0</v>
      </c>
      <c r="X27" s="213">
        <v>118961.72</v>
      </c>
    </row>
    <row r="28" spans="1:24" x14ac:dyDescent="0.25">
      <c r="A28" s="2" t="s">
        <v>13</v>
      </c>
      <c r="B28" s="213">
        <v>28713107.82</v>
      </c>
      <c r="C28" s="213">
        <v>454090.72</v>
      </c>
      <c r="D28" s="213">
        <v>14653.12</v>
      </c>
      <c r="E28" s="213">
        <v>6566496.2599999998</v>
      </c>
      <c r="F28" s="213">
        <v>100759.61</v>
      </c>
      <c r="G28" s="213">
        <v>182419.26</v>
      </c>
      <c r="H28" s="213">
        <v>1140470.23</v>
      </c>
      <c r="I28" s="213">
        <v>6250461</v>
      </c>
      <c r="J28" s="213">
        <v>1130120.79</v>
      </c>
      <c r="K28" s="213">
        <v>5120244.04</v>
      </c>
      <c r="L28" s="213">
        <v>436298.22</v>
      </c>
      <c r="M28" s="213">
        <v>46925.93</v>
      </c>
      <c r="N28" s="213">
        <v>1045427.56</v>
      </c>
      <c r="O28" s="213">
        <v>1690206.33</v>
      </c>
      <c r="P28" s="213">
        <v>2203965.0299999998</v>
      </c>
      <c r="Q28" s="213">
        <v>5223.9799999999996</v>
      </c>
      <c r="R28" s="213">
        <v>386055.35</v>
      </c>
      <c r="S28" s="213">
        <v>213373.84</v>
      </c>
      <c r="T28" s="213">
        <v>1120391.6200000001</v>
      </c>
      <c r="U28" s="213">
        <v>596787.43000000005</v>
      </c>
      <c r="V28" s="213">
        <v>0</v>
      </c>
      <c r="W28" s="213">
        <v>0</v>
      </c>
      <c r="X28" s="213">
        <v>8737.5</v>
      </c>
    </row>
    <row r="29" spans="1:24" x14ac:dyDescent="0.25">
      <c r="A29" s="2" t="s">
        <v>14</v>
      </c>
      <c r="B29" s="213">
        <v>87855606.799999997</v>
      </c>
      <c r="C29" s="213">
        <v>1732756.93</v>
      </c>
      <c r="D29" s="213">
        <v>72940.44</v>
      </c>
      <c r="E29" s="213">
        <v>23852033.870000001</v>
      </c>
      <c r="F29" s="213">
        <v>43008.97</v>
      </c>
      <c r="G29" s="213">
        <v>298152.5</v>
      </c>
      <c r="H29" s="213">
        <v>8347136.4800000004</v>
      </c>
      <c r="I29" s="213">
        <v>16602956.029999999</v>
      </c>
      <c r="J29" s="213">
        <v>5228513.7699999996</v>
      </c>
      <c r="K29" s="213">
        <v>11967280.09</v>
      </c>
      <c r="L29" s="213">
        <v>2235818.29</v>
      </c>
      <c r="M29" s="213">
        <v>251119.3</v>
      </c>
      <c r="N29" s="213">
        <v>1005254.47</v>
      </c>
      <c r="O29" s="213">
        <v>5227875.3899999997</v>
      </c>
      <c r="P29" s="213">
        <v>5023989.26</v>
      </c>
      <c r="Q29" s="213">
        <v>14266.56</v>
      </c>
      <c r="R29" s="213">
        <v>407196.36</v>
      </c>
      <c r="S29" s="213">
        <v>2339526.15</v>
      </c>
      <c r="T29" s="213">
        <v>1773948.31</v>
      </c>
      <c r="U29" s="213">
        <v>1410932.42</v>
      </c>
      <c r="V29" s="213">
        <v>0</v>
      </c>
      <c r="W29" s="213">
        <v>379.1</v>
      </c>
      <c r="X29" s="213">
        <v>20522.11</v>
      </c>
    </row>
    <row r="30" spans="1:24" x14ac:dyDescent="0.25">
      <c r="A30" s="2" t="s">
        <v>15</v>
      </c>
      <c r="B30" s="213">
        <v>3753826.02</v>
      </c>
      <c r="C30" s="213">
        <v>78301.66</v>
      </c>
      <c r="D30" s="213">
        <v>360</v>
      </c>
      <c r="E30" s="213">
        <v>346730.1</v>
      </c>
      <c r="F30" s="213">
        <v>180</v>
      </c>
      <c r="G30" s="213">
        <v>1080</v>
      </c>
      <c r="H30" s="213">
        <v>975161.55</v>
      </c>
      <c r="I30" s="213">
        <v>465508.79</v>
      </c>
      <c r="J30" s="213">
        <v>114103.99</v>
      </c>
      <c r="K30" s="213">
        <v>94957.15</v>
      </c>
      <c r="L30" s="213">
        <v>70361.89</v>
      </c>
      <c r="M30" s="213">
        <v>37227.51</v>
      </c>
      <c r="N30" s="213">
        <v>16763.88</v>
      </c>
      <c r="O30" s="213">
        <v>281109.87</v>
      </c>
      <c r="P30" s="213">
        <v>162877.85</v>
      </c>
      <c r="Q30" s="213">
        <v>720</v>
      </c>
      <c r="R30" s="213">
        <v>70918.320000000007</v>
      </c>
      <c r="S30" s="213">
        <v>8107.18</v>
      </c>
      <c r="T30" s="213">
        <v>156861.23000000001</v>
      </c>
      <c r="U30" s="213">
        <v>860147.95</v>
      </c>
      <c r="V30" s="213">
        <v>0</v>
      </c>
      <c r="W30" s="213">
        <v>0</v>
      </c>
      <c r="X30" s="213">
        <v>12347.1</v>
      </c>
    </row>
    <row r="31" spans="1:24" x14ac:dyDescent="0.25">
      <c r="A31" s="2" t="s">
        <v>16</v>
      </c>
      <c r="B31" s="213">
        <v>467932.25</v>
      </c>
      <c r="C31" s="213">
        <v>4320</v>
      </c>
      <c r="D31" s="213">
        <v>0</v>
      </c>
      <c r="E31" s="213">
        <v>12713.38</v>
      </c>
      <c r="F31" s="213">
        <v>0</v>
      </c>
      <c r="G31" s="213">
        <v>360</v>
      </c>
      <c r="H31" s="213">
        <v>16767.240000000002</v>
      </c>
      <c r="I31" s="213">
        <v>35640.480000000003</v>
      </c>
      <c r="J31" s="213">
        <v>7764.27</v>
      </c>
      <c r="K31" s="213">
        <v>19114.13</v>
      </c>
      <c r="L31" s="213">
        <v>11898.76</v>
      </c>
      <c r="M31" s="213">
        <v>720</v>
      </c>
      <c r="N31" s="213">
        <v>7007.92</v>
      </c>
      <c r="O31" s="213">
        <v>24364.43</v>
      </c>
      <c r="P31" s="213">
        <v>21107.79</v>
      </c>
      <c r="Q31" s="213">
        <v>360</v>
      </c>
      <c r="R31" s="213">
        <v>6995.08</v>
      </c>
      <c r="S31" s="213">
        <v>1080</v>
      </c>
      <c r="T31" s="213">
        <v>8316.51</v>
      </c>
      <c r="U31" s="213">
        <v>8967.68</v>
      </c>
      <c r="V31" s="213">
        <v>0</v>
      </c>
      <c r="W31" s="213">
        <v>0</v>
      </c>
      <c r="X31" s="213">
        <v>280434.58</v>
      </c>
    </row>
    <row r="32" spans="1:24" x14ac:dyDescent="0.25">
      <c r="A32" s="22" t="s">
        <v>265</v>
      </c>
      <c r="B32" s="215">
        <v>180307209.75999999</v>
      </c>
      <c r="C32" s="215">
        <v>3726043.62</v>
      </c>
      <c r="D32" s="215">
        <v>127422.39</v>
      </c>
      <c r="E32" s="215">
        <v>37528189.030000001</v>
      </c>
      <c r="F32" s="215">
        <v>192513.24</v>
      </c>
      <c r="G32" s="215">
        <v>516923.43</v>
      </c>
      <c r="H32" s="215">
        <v>23516744.59</v>
      </c>
      <c r="I32" s="215">
        <v>35610068.920000002</v>
      </c>
      <c r="J32" s="215">
        <v>8184063.9900000002</v>
      </c>
      <c r="K32" s="215">
        <v>22214870.719999999</v>
      </c>
      <c r="L32" s="215">
        <v>3958543.29</v>
      </c>
      <c r="M32" s="215">
        <v>1015860.11</v>
      </c>
      <c r="N32" s="215">
        <v>2541764.91</v>
      </c>
      <c r="O32" s="215">
        <v>12156445.07</v>
      </c>
      <c r="P32" s="215">
        <v>9835735.4299999997</v>
      </c>
      <c r="Q32" s="215">
        <v>37331.24</v>
      </c>
      <c r="R32" s="215">
        <v>2018606.91</v>
      </c>
      <c r="S32" s="215">
        <v>2800015.21</v>
      </c>
      <c r="T32" s="215">
        <v>5577994.8799999999</v>
      </c>
      <c r="U32" s="215">
        <v>8303820.1399999997</v>
      </c>
      <c r="V32" s="215">
        <v>1740</v>
      </c>
      <c r="W32" s="215">
        <v>379.1</v>
      </c>
      <c r="X32" s="215">
        <v>442133.54</v>
      </c>
    </row>
    <row r="34" spans="1:3" x14ac:dyDescent="0.25">
      <c r="A34" s="261" t="str">
        <f>HYPERLINK("#'Vysvetlivky'!A15", "Vysvetlivky k sekciám SK-NACE")</f>
        <v>Vysvetlivky k sekciám SK-NACE</v>
      </c>
      <c r="B34" s="262"/>
      <c r="C34" s="262"/>
    </row>
    <row r="35" spans="1:3" x14ac:dyDescent="0.25">
      <c r="A35" s="261" t="str">
        <f>HYPERLINK("#'Obsah'!A1", "Späť na obsah dátovej prílohy")</f>
        <v>Späť na obsah dátovej prílohy</v>
      </c>
      <c r="B35" s="262"/>
      <c r="C35" s="262"/>
    </row>
  </sheetData>
  <mergeCells count="11">
    <mergeCell ref="A2:X2"/>
    <mergeCell ref="A3:X3"/>
    <mergeCell ref="A5:X5"/>
    <mergeCell ref="A7:A8"/>
    <mergeCell ref="B7:B8"/>
    <mergeCell ref="C7:X7"/>
    <mergeCell ref="A9:X9"/>
    <mergeCell ref="A17:X17"/>
    <mergeCell ref="A25:X25"/>
    <mergeCell ref="A34:C34"/>
    <mergeCell ref="A35:C35"/>
  </mergeCells>
  <pageMargins left="0.7" right="0.7" top="0.75" bottom="0.75" header="0.3" footer="0.3"/>
  <pageSetup paperSize="9" orientation="portrait" horizontalDpi="300" verticalDpi="30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199218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59" t="s">
        <v>281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</row>
    <row r="3" spans="1:24" x14ac:dyDescent="0.25">
      <c r="A3" s="281" t="s">
        <v>291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</row>
    <row r="5" spans="1:24" x14ac:dyDescent="0.25">
      <c r="A5" s="260" t="s">
        <v>2</v>
      </c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</row>
    <row r="7" spans="1:24" x14ac:dyDescent="0.25">
      <c r="A7" s="273" t="s">
        <v>4</v>
      </c>
      <c r="B7" s="273" t="s">
        <v>257</v>
      </c>
      <c r="C7" s="267" t="s">
        <v>292</v>
      </c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</row>
    <row r="8" spans="1:24" x14ac:dyDescent="0.25">
      <c r="A8" s="273"/>
      <c r="B8" s="273"/>
      <c r="C8" s="1" t="s">
        <v>293</v>
      </c>
      <c r="D8" s="1" t="s">
        <v>294</v>
      </c>
      <c r="E8" s="1" t="s">
        <v>295</v>
      </c>
      <c r="F8" s="1" t="s">
        <v>296</v>
      </c>
      <c r="G8" s="1" t="s">
        <v>297</v>
      </c>
      <c r="H8" s="1" t="s">
        <v>298</v>
      </c>
      <c r="I8" s="1" t="s">
        <v>299</v>
      </c>
      <c r="J8" s="1" t="s">
        <v>300</v>
      </c>
      <c r="K8" s="1" t="s">
        <v>301</v>
      </c>
      <c r="L8" s="1" t="s">
        <v>302</v>
      </c>
      <c r="M8" s="1" t="s">
        <v>303</v>
      </c>
      <c r="N8" s="1" t="s">
        <v>304</v>
      </c>
      <c r="O8" s="1" t="s">
        <v>305</v>
      </c>
      <c r="P8" s="1" t="s">
        <v>306</v>
      </c>
      <c r="Q8" s="1" t="s">
        <v>307</v>
      </c>
      <c r="R8" s="1" t="s">
        <v>308</v>
      </c>
      <c r="S8" s="1" t="s">
        <v>309</v>
      </c>
      <c r="T8" s="1" t="s">
        <v>310</v>
      </c>
      <c r="U8" s="1" t="s">
        <v>311</v>
      </c>
      <c r="V8" s="1" t="s">
        <v>312</v>
      </c>
      <c r="W8" s="1" t="s">
        <v>313</v>
      </c>
      <c r="X8" s="1" t="s">
        <v>314</v>
      </c>
    </row>
    <row r="9" spans="1:24" x14ac:dyDescent="0.25">
      <c r="A9" s="279" t="s">
        <v>264</v>
      </c>
      <c r="B9" s="280"/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0"/>
      <c r="X9" s="280"/>
    </row>
    <row r="10" spans="1:24" x14ac:dyDescent="0.25">
      <c r="A10" s="2" t="s">
        <v>11</v>
      </c>
      <c r="B10" s="216">
        <v>588</v>
      </c>
      <c r="C10" s="216">
        <v>7</v>
      </c>
      <c r="D10" s="216">
        <v>1</v>
      </c>
      <c r="E10" s="216">
        <v>23</v>
      </c>
      <c r="F10" s="216">
        <v>2</v>
      </c>
      <c r="G10" s="216">
        <v>1</v>
      </c>
      <c r="H10" s="216">
        <v>23</v>
      </c>
      <c r="I10" s="216">
        <v>98</v>
      </c>
      <c r="J10" s="216">
        <v>8</v>
      </c>
      <c r="K10" s="216">
        <v>252</v>
      </c>
      <c r="L10" s="216">
        <v>10</v>
      </c>
      <c r="M10" s="216">
        <v>1</v>
      </c>
      <c r="N10" s="216">
        <v>15</v>
      </c>
      <c r="O10" s="216">
        <v>23</v>
      </c>
      <c r="P10" s="216">
        <v>34</v>
      </c>
      <c r="Q10" s="216">
        <v>0</v>
      </c>
      <c r="R10" s="216">
        <v>23</v>
      </c>
      <c r="S10" s="216">
        <v>5</v>
      </c>
      <c r="T10" s="216">
        <v>35</v>
      </c>
      <c r="U10" s="216">
        <v>27</v>
      </c>
      <c r="V10" s="216">
        <v>0</v>
      </c>
      <c r="W10" s="216">
        <v>0</v>
      </c>
      <c r="X10" s="216">
        <v>0</v>
      </c>
    </row>
    <row r="11" spans="1:24" x14ac:dyDescent="0.25">
      <c r="A11" s="2" t="s">
        <v>12</v>
      </c>
      <c r="B11" s="216">
        <v>58170</v>
      </c>
      <c r="C11" s="216">
        <v>1568</v>
      </c>
      <c r="D11" s="216">
        <v>4</v>
      </c>
      <c r="E11" s="216">
        <v>7566</v>
      </c>
      <c r="F11" s="216">
        <v>7</v>
      </c>
      <c r="G11" s="216">
        <v>33</v>
      </c>
      <c r="H11" s="216">
        <v>14257</v>
      </c>
      <c r="I11" s="216">
        <v>9808</v>
      </c>
      <c r="J11" s="216">
        <v>1982</v>
      </c>
      <c r="K11" s="216">
        <v>4008</v>
      </c>
      <c r="L11" s="216">
        <v>1295</v>
      </c>
      <c r="M11" s="216">
        <v>904</v>
      </c>
      <c r="N11" s="216">
        <v>280</v>
      </c>
      <c r="O11" s="216">
        <v>5923</v>
      </c>
      <c r="P11" s="216">
        <v>2533</v>
      </c>
      <c r="Q11" s="216">
        <v>27</v>
      </c>
      <c r="R11" s="216">
        <v>954</v>
      </c>
      <c r="S11" s="216">
        <v>230</v>
      </c>
      <c r="T11" s="216">
        <v>1513</v>
      </c>
      <c r="U11" s="216">
        <v>5153</v>
      </c>
      <c r="V11" s="216">
        <v>2</v>
      </c>
      <c r="W11" s="216">
        <v>0</v>
      </c>
      <c r="X11" s="216">
        <v>123</v>
      </c>
    </row>
    <row r="12" spans="1:24" x14ac:dyDescent="0.25">
      <c r="A12" s="2" t="s">
        <v>13</v>
      </c>
      <c r="B12" s="216">
        <v>5487</v>
      </c>
      <c r="C12" s="216">
        <v>75</v>
      </c>
      <c r="D12" s="216">
        <v>1</v>
      </c>
      <c r="E12" s="216">
        <v>663</v>
      </c>
      <c r="F12" s="216">
        <v>8</v>
      </c>
      <c r="G12" s="216">
        <v>18</v>
      </c>
      <c r="H12" s="216">
        <v>331</v>
      </c>
      <c r="I12" s="216">
        <v>1205</v>
      </c>
      <c r="J12" s="216">
        <v>230</v>
      </c>
      <c r="K12" s="216">
        <v>1041</v>
      </c>
      <c r="L12" s="216">
        <v>122</v>
      </c>
      <c r="M12" s="216">
        <v>23</v>
      </c>
      <c r="N12" s="216">
        <v>150</v>
      </c>
      <c r="O12" s="216">
        <v>638</v>
      </c>
      <c r="P12" s="216">
        <v>415</v>
      </c>
      <c r="Q12" s="216">
        <v>2</v>
      </c>
      <c r="R12" s="216">
        <v>112</v>
      </c>
      <c r="S12" s="216">
        <v>74</v>
      </c>
      <c r="T12" s="216">
        <v>174</v>
      </c>
      <c r="U12" s="216">
        <v>202</v>
      </c>
      <c r="V12" s="216">
        <v>0</v>
      </c>
      <c r="W12" s="216">
        <v>0</v>
      </c>
      <c r="X12" s="216">
        <v>3</v>
      </c>
    </row>
    <row r="13" spans="1:24" x14ac:dyDescent="0.25">
      <c r="A13" s="2" t="s">
        <v>14</v>
      </c>
      <c r="B13" s="216">
        <v>16772</v>
      </c>
      <c r="C13" s="216">
        <v>288</v>
      </c>
      <c r="D13" s="216">
        <v>10</v>
      </c>
      <c r="E13" s="216">
        <v>2021</v>
      </c>
      <c r="F13" s="216">
        <v>5</v>
      </c>
      <c r="G13" s="216">
        <v>40</v>
      </c>
      <c r="H13" s="216">
        <v>1652</v>
      </c>
      <c r="I13" s="216">
        <v>3989</v>
      </c>
      <c r="J13" s="216">
        <v>795</v>
      </c>
      <c r="K13" s="216">
        <v>2836</v>
      </c>
      <c r="L13" s="216">
        <v>509</v>
      </c>
      <c r="M13" s="216">
        <v>74</v>
      </c>
      <c r="N13" s="216">
        <v>324</v>
      </c>
      <c r="O13" s="216">
        <v>1799</v>
      </c>
      <c r="P13" s="216">
        <v>1014</v>
      </c>
      <c r="Q13" s="216">
        <v>8</v>
      </c>
      <c r="R13" s="216">
        <v>206</v>
      </c>
      <c r="S13" s="216">
        <v>219</v>
      </c>
      <c r="T13" s="216">
        <v>347</v>
      </c>
      <c r="U13" s="216">
        <v>616</v>
      </c>
      <c r="V13" s="216">
        <v>0</v>
      </c>
      <c r="W13" s="216">
        <v>1</v>
      </c>
      <c r="X13" s="216">
        <v>19</v>
      </c>
    </row>
    <row r="14" spans="1:24" x14ac:dyDescent="0.25">
      <c r="A14" s="2" t="s">
        <v>15</v>
      </c>
      <c r="B14" s="216">
        <v>8384</v>
      </c>
      <c r="C14" s="216">
        <v>202</v>
      </c>
      <c r="D14" s="216">
        <v>1</v>
      </c>
      <c r="E14" s="216">
        <v>830</v>
      </c>
      <c r="F14" s="216">
        <v>1</v>
      </c>
      <c r="G14" s="216">
        <v>2</v>
      </c>
      <c r="H14" s="216">
        <v>2435</v>
      </c>
      <c r="I14" s="216">
        <v>1024</v>
      </c>
      <c r="J14" s="216">
        <v>292</v>
      </c>
      <c r="K14" s="216">
        <v>212</v>
      </c>
      <c r="L14" s="216">
        <v>185</v>
      </c>
      <c r="M14" s="216">
        <v>102</v>
      </c>
      <c r="N14" s="216">
        <v>43</v>
      </c>
      <c r="O14" s="216">
        <v>721</v>
      </c>
      <c r="P14" s="216">
        <v>418</v>
      </c>
      <c r="Q14" s="216">
        <v>1</v>
      </c>
      <c r="R14" s="216">
        <v>156</v>
      </c>
      <c r="S14" s="216">
        <v>11</v>
      </c>
      <c r="T14" s="216">
        <v>387</v>
      </c>
      <c r="U14" s="216">
        <v>1338</v>
      </c>
      <c r="V14" s="216">
        <v>0</v>
      </c>
      <c r="W14" s="216">
        <v>0</v>
      </c>
      <c r="X14" s="216">
        <v>23</v>
      </c>
    </row>
    <row r="15" spans="1:24" x14ac:dyDescent="0.25">
      <c r="A15" s="2" t="s">
        <v>16</v>
      </c>
      <c r="B15" s="216">
        <v>1131</v>
      </c>
      <c r="C15" s="216">
        <v>10</v>
      </c>
      <c r="D15" s="216">
        <v>0</v>
      </c>
      <c r="E15" s="216">
        <v>33</v>
      </c>
      <c r="F15" s="216">
        <v>0</v>
      </c>
      <c r="G15" s="216">
        <v>1</v>
      </c>
      <c r="H15" s="216">
        <v>43</v>
      </c>
      <c r="I15" s="216">
        <v>90</v>
      </c>
      <c r="J15" s="216">
        <v>19</v>
      </c>
      <c r="K15" s="216">
        <v>42</v>
      </c>
      <c r="L15" s="216">
        <v>29</v>
      </c>
      <c r="M15" s="216">
        <v>2</v>
      </c>
      <c r="N15" s="216">
        <v>18</v>
      </c>
      <c r="O15" s="216">
        <v>69</v>
      </c>
      <c r="P15" s="216">
        <v>50</v>
      </c>
      <c r="Q15" s="216">
        <v>1</v>
      </c>
      <c r="R15" s="216">
        <v>15</v>
      </c>
      <c r="S15" s="216">
        <v>3</v>
      </c>
      <c r="T15" s="216">
        <v>19</v>
      </c>
      <c r="U15" s="216">
        <v>19</v>
      </c>
      <c r="V15" s="216">
        <v>0</v>
      </c>
      <c r="W15" s="216">
        <v>0</v>
      </c>
      <c r="X15" s="216">
        <v>668</v>
      </c>
    </row>
    <row r="16" spans="1:24" x14ac:dyDescent="0.25">
      <c r="A16" s="22" t="s">
        <v>265</v>
      </c>
      <c r="B16" s="218">
        <v>90532</v>
      </c>
      <c r="C16" s="218">
        <v>2150</v>
      </c>
      <c r="D16" s="218">
        <v>17</v>
      </c>
      <c r="E16" s="218">
        <v>11136</v>
      </c>
      <c r="F16" s="218">
        <v>23</v>
      </c>
      <c r="G16" s="218">
        <v>95</v>
      </c>
      <c r="H16" s="218">
        <v>18741</v>
      </c>
      <c r="I16" s="218">
        <v>16214</v>
      </c>
      <c r="J16" s="218">
        <v>3326</v>
      </c>
      <c r="K16" s="218">
        <v>8391</v>
      </c>
      <c r="L16" s="218">
        <v>2150</v>
      </c>
      <c r="M16" s="218">
        <v>1106</v>
      </c>
      <c r="N16" s="218">
        <v>830</v>
      </c>
      <c r="O16" s="218">
        <v>9173</v>
      </c>
      <c r="P16" s="218">
        <v>4464</v>
      </c>
      <c r="Q16" s="218">
        <v>39</v>
      </c>
      <c r="R16" s="218">
        <v>1466</v>
      </c>
      <c r="S16" s="218">
        <v>542</v>
      </c>
      <c r="T16" s="218">
        <v>2475</v>
      </c>
      <c r="U16" s="218">
        <v>7355</v>
      </c>
      <c r="V16" s="218">
        <v>2</v>
      </c>
      <c r="W16" s="218">
        <v>1</v>
      </c>
      <c r="X16" s="218">
        <v>836</v>
      </c>
    </row>
    <row r="17" spans="1:24" x14ac:dyDescent="0.25">
      <c r="A17" s="279" t="s">
        <v>266</v>
      </c>
      <c r="B17" s="280"/>
      <c r="C17" s="280"/>
      <c r="D17" s="280"/>
      <c r="E17" s="280"/>
      <c r="F17" s="280"/>
      <c r="G17" s="280"/>
      <c r="H17" s="280"/>
      <c r="I17" s="280"/>
      <c r="J17" s="280"/>
      <c r="K17" s="280"/>
      <c r="L17" s="280"/>
      <c r="M17" s="280"/>
      <c r="N17" s="280"/>
      <c r="O17" s="280"/>
      <c r="P17" s="280"/>
      <c r="Q17" s="280"/>
      <c r="R17" s="280"/>
      <c r="S17" s="280"/>
      <c r="T17" s="280"/>
      <c r="U17" s="280"/>
      <c r="V17" s="280"/>
      <c r="W17" s="280"/>
      <c r="X17" s="280"/>
    </row>
    <row r="18" spans="1:24" x14ac:dyDescent="0.25">
      <c r="A18" s="2" t="s">
        <v>11</v>
      </c>
      <c r="B18" s="216">
        <v>2123</v>
      </c>
      <c r="C18" s="216">
        <v>26</v>
      </c>
      <c r="D18" s="216">
        <v>43</v>
      </c>
      <c r="E18" s="216">
        <v>153</v>
      </c>
      <c r="F18" s="216">
        <v>61</v>
      </c>
      <c r="G18" s="216">
        <v>4</v>
      </c>
      <c r="H18" s="216">
        <v>47</v>
      </c>
      <c r="I18" s="216">
        <v>254</v>
      </c>
      <c r="J18" s="216">
        <v>73</v>
      </c>
      <c r="K18" s="216">
        <v>842</v>
      </c>
      <c r="L18" s="216">
        <v>106</v>
      </c>
      <c r="M18" s="216">
        <v>2</v>
      </c>
      <c r="N18" s="216">
        <v>44</v>
      </c>
      <c r="O18" s="216">
        <v>73</v>
      </c>
      <c r="P18" s="216">
        <v>91</v>
      </c>
      <c r="Q18" s="216">
        <v>0</v>
      </c>
      <c r="R18" s="216">
        <v>83</v>
      </c>
      <c r="S18" s="216">
        <v>12</v>
      </c>
      <c r="T18" s="216">
        <v>137</v>
      </c>
      <c r="U18" s="216">
        <v>72</v>
      </c>
      <c r="V18" s="216">
        <v>0</v>
      </c>
      <c r="W18" s="216">
        <v>0</v>
      </c>
      <c r="X18" s="216">
        <v>0</v>
      </c>
    </row>
    <row r="19" spans="1:24" x14ac:dyDescent="0.25">
      <c r="A19" s="2" t="s">
        <v>12</v>
      </c>
      <c r="B19" s="216">
        <v>58098</v>
      </c>
      <c r="C19" s="216">
        <v>1568</v>
      </c>
      <c r="D19" s="216">
        <v>4</v>
      </c>
      <c r="E19" s="216">
        <v>7559</v>
      </c>
      <c r="F19" s="216">
        <v>7</v>
      </c>
      <c r="G19" s="216">
        <v>33</v>
      </c>
      <c r="H19" s="216">
        <v>14247</v>
      </c>
      <c r="I19" s="216">
        <v>9795</v>
      </c>
      <c r="J19" s="216">
        <v>1980</v>
      </c>
      <c r="K19" s="216">
        <v>4001</v>
      </c>
      <c r="L19" s="216">
        <v>1292</v>
      </c>
      <c r="M19" s="216">
        <v>903</v>
      </c>
      <c r="N19" s="216">
        <v>278</v>
      </c>
      <c r="O19" s="216">
        <v>5918</v>
      </c>
      <c r="P19" s="216">
        <v>2531</v>
      </c>
      <c r="Q19" s="216">
        <v>27</v>
      </c>
      <c r="R19" s="216">
        <v>953</v>
      </c>
      <c r="S19" s="216">
        <v>230</v>
      </c>
      <c r="T19" s="216">
        <v>1509</v>
      </c>
      <c r="U19" s="216">
        <v>5138</v>
      </c>
      <c r="V19" s="216">
        <v>2</v>
      </c>
      <c r="W19" s="216">
        <v>0</v>
      </c>
      <c r="X19" s="216">
        <v>123</v>
      </c>
    </row>
    <row r="20" spans="1:24" x14ac:dyDescent="0.25">
      <c r="A20" s="2" t="s">
        <v>13</v>
      </c>
      <c r="B20" s="216">
        <v>60858</v>
      </c>
      <c r="C20" s="216">
        <v>541</v>
      </c>
      <c r="D20" s="216">
        <v>16</v>
      </c>
      <c r="E20" s="216">
        <v>32529</v>
      </c>
      <c r="F20" s="216">
        <v>113</v>
      </c>
      <c r="G20" s="216">
        <v>353</v>
      </c>
      <c r="H20" s="216">
        <v>1235</v>
      </c>
      <c r="I20" s="216">
        <v>5488</v>
      </c>
      <c r="J20" s="216">
        <v>4115</v>
      </c>
      <c r="K20" s="216">
        <v>5337</v>
      </c>
      <c r="L20" s="216">
        <v>586</v>
      </c>
      <c r="M20" s="216">
        <v>60</v>
      </c>
      <c r="N20" s="216">
        <v>1389</v>
      </c>
      <c r="O20" s="216">
        <v>3364</v>
      </c>
      <c r="P20" s="216">
        <v>3509</v>
      </c>
      <c r="Q20" s="216">
        <v>3</v>
      </c>
      <c r="R20" s="216">
        <v>493</v>
      </c>
      <c r="S20" s="216">
        <v>328</v>
      </c>
      <c r="T20" s="216">
        <v>817</v>
      </c>
      <c r="U20" s="216">
        <v>575</v>
      </c>
      <c r="V20" s="216">
        <v>0</v>
      </c>
      <c r="W20" s="216">
        <v>0</v>
      </c>
      <c r="X20" s="216">
        <v>7</v>
      </c>
    </row>
    <row r="21" spans="1:24" x14ac:dyDescent="0.25">
      <c r="A21" s="2" t="s">
        <v>14</v>
      </c>
      <c r="B21" s="216">
        <v>137343</v>
      </c>
      <c r="C21" s="216">
        <v>2406</v>
      </c>
      <c r="D21" s="216">
        <v>68</v>
      </c>
      <c r="E21" s="216">
        <v>45779</v>
      </c>
      <c r="F21" s="216">
        <v>103</v>
      </c>
      <c r="G21" s="216">
        <v>320</v>
      </c>
      <c r="H21" s="216">
        <v>12188</v>
      </c>
      <c r="I21" s="216">
        <v>21648</v>
      </c>
      <c r="J21" s="216">
        <v>8899</v>
      </c>
      <c r="K21" s="216">
        <v>16097</v>
      </c>
      <c r="L21" s="216">
        <v>3330</v>
      </c>
      <c r="M21" s="216">
        <v>240</v>
      </c>
      <c r="N21" s="216">
        <v>1607</v>
      </c>
      <c r="O21" s="216">
        <v>7571</v>
      </c>
      <c r="P21" s="216">
        <v>8365</v>
      </c>
      <c r="Q21" s="216">
        <v>29</v>
      </c>
      <c r="R21" s="216">
        <v>586</v>
      </c>
      <c r="S21" s="216">
        <v>3389</v>
      </c>
      <c r="T21" s="216">
        <v>2554</v>
      </c>
      <c r="U21" s="216">
        <v>2130</v>
      </c>
      <c r="V21" s="216">
        <v>0</v>
      </c>
      <c r="W21" s="216">
        <v>1</v>
      </c>
      <c r="X21" s="216">
        <v>33</v>
      </c>
    </row>
    <row r="22" spans="1:24" x14ac:dyDescent="0.25">
      <c r="A22" s="2" t="s">
        <v>15</v>
      </c>
      <c r="B22" s="216">
        <v>8384</v>
      </c>
      <c r="C22" s="216">
        <v>202</v>
      </c>
      <c r="D22" s="216">
        <v>1</v>
      </c>
      <c r="E22" s="216">
        <v>830</v>
      </c>
      <c r="F22" s="216">
        <v>1</v>
      </c>
      <c r="G22" s="216">
        <v>2</v>
      </c>
      <c r="H22" s="216">
        <v>2435</v>
      </c>
      <c r="I22" s="216">
        <v>1024</v>
      </c>
      <c r="J22" s="216">
        <v>292</v>
      </c>
      <c r="K22" s="216">
        <v>212</v>
      </c>
      <c r="L22" s="216">
        <v>185</v>
      </c>
      <c r="M22" s="216">
        <v>102</v>
      </c>
      <c r="N22" s="216">
        <v>43</v>
      </c>
      <c r="O22" s="216">
        <v>721</v>
      </c>
      <c r="P22" s="216">
        <v>418</v>
      </c>
      <c r="Q22" s="216">
        <v>1</v>
      </c>
      <c r="R22" s="216">
        <v>156</v>
      </c>
      <c r="S22" s="216">
        <v>11</v>
      </c>
      <c r="T22" s="216">
        <v>387</v>
      </c>
      <c r="U22" s="216">
        <v>1338</v>
      </c>
      <c r="V22" s="216">
        <v>0</v>
      </c>
      <c r="W22" s="216">
        <v>0</v>
      </c>
      <c r="X22" s="216">
        <v>23</v>
      </c>
    </row>
    <row r="23" spans="1:24" x14ac:dyDescent="0.25">
      <c r="A23" s="2" t="s">
        <v>16</v>
      </c>
      <c r="B23" s="216">
        <v>1131</v>
      </c>
      <c r="C23" s="216">
        <v>10</v>
      </c>
      <c r="D23" s="216">
        <v>0</v>
      </c>
      <c r="E23" s="216">
        <v>33</v>
      </c>
      <c r="F23" s="216">
        <v>0</v>
      </c>
      <c r="G23" s="216">
        <v>1</v>
      </c>
      <c r="H23" s="216">
        <v>43</v>
      </c>
      <c r="I23" s="216">
        <v>90</v>
      </c>
      <c r="J23" s="216">
        <v>19</v>
      </c>
      <c r="K23" s="216">
        <v>42</v>
      </c>
      <c r="L23" s="216">
        <v>29</v>
      </c>
      <c r="M23" s="216">
        <v>2</v>
      </c>
      <c r="N23" s="216">
        <v>18</v>
      </c>
      <c r="O23" s="216">
        <v>69</v>
      </c>
      <c r="P23" s="216">
        <v>50</v>
      </c>
      <c r="Q23" s="216">
        <v>1</v>
      </c>
      <c r="R23" s="216">
        <v>15</v>
      </c>
      <c r="S23" s="216">
        <v>3</v>
      </c>
      <c r="T23" s="216">
        <v>19</v>
      </c>
      <c r="U23" s="216">
        <v>19</v>
      </c>
      <c r="V23" s="216">
        <v>0</v>
      </c>
      <c r="W23" s="216">
        <v>0</v>
      </c>
      <c r="X23" s="216">
        <v>668</v>
      </c>
    </row>
    <row r="24" spans="1:24" x14ac:dyDescent="0.25">
      <c r="A24" s="22" t="s">
        <v>265</v>
      </c>
      <c r="B24" s="218">
        <v>267937</v>
      </c>
      <c r="C24" s="218">
        <v>4753</v>
      </c>
      <c r="D24" s="218">
        <v>132</v>
      </c>
      <c r="E24" s="218">
        <v>86883</v>
      </c>
      <c r="F24" s="218">
        <v>285</v>
      </c>
      <c r="G24" s="218">
        <v>713</v>
      </c>
      <c r="H24" s="218">
        <v>30195</v>
      </c>
      <c r="I24" s="218">
        <v>38299</v>
      </c>
      <c r="J24" s="218">
        <v>15378</v>
      </c>
      <c r="K24" s="218">
        <v>26531</v>
      </c>
      <c r="L24" s="218">
        <v>5528</v>
      </c>
      <c r="M24" s="218">
        <v>1309</v>
      </c>
      <c r="N24" s="218">
        <v>3379</v>
      </c>
      <c r="O24" s="218">
        <v>17716</v>
      </c>
      <c r="P24" s="218">
        <v>14964</v>
      </c>
      <c r="Q24" s="218">
        <v>61</v>
      </c>
      <c r="R24" s="218">
        <v>2286</v>
      </c>
      <c r="S24" s="218">
        <v>3973</v>
      </c>
      <c r="T24" s="218">
        <v>5423</v>
      </c>
      <c r="U24" s="218">
        <v>9272</v>
      </c>
      <c r="V24" s="218">
        <v>2</v>
      </c>
      <c r="W24" s="218">
        <v>1</v>
      </c>
      <c r="X24" s="218">
        <v>854</v>
      </c>
    </row>
    <row r="25" spans="1:24" x14ac:dyDescent="0.25">
      <c r="A25" s="279" t="s">
        <v>267</v>
      </c>
      <c r="B25" s="280"/>
      <c r="C25" s="280"/>
      <c r="D25" s="280"/>
      <c r="E25" s="280"/>
      <c r="F25" s="280"/>
      <c r="G25" s="280"/>
      <c r="H25" s="280"/>
      <c r="I25" s="280"/>
      <c r="J25" s="280"/>
      <c r="K25" s="280"/>
      <c r="L25" s="280"/>
      <c r="M25" s="280"/>
      <c r="N25" s="280"/>
      <c r="O25" s="280"/>
      <c r="P25" s="280"/>
      <c r="Q25" s="280"/>
      <c r="R25" s="280"/>
      <c r="S25" s="280"/>
      <c r="T25" s="280"/>
      <c r="U25" s="280"/>
      <c r="V25" s="280"/>
      <c r="W25" s="280"/>
      <c r="X25" s="280"/>
    </row>
    <row r="26" spans="1:24" x14ac:dyDescent="0.25">
      <c r="A26" s="2" t="s">
        <v>11</v>
      </c>
      <c r="B26" s="217">
        <v>1326431.1299999999</v>
      </c>
      <c r="C26" s="217">
        <v>14770.54</v>
      </c>
      <c r="D26" s="217">
        <v>31954.07</v>
      </c>
      <c r="E26" s="217">
        <v>43459.12</v>
      </c>
      <c r="F26" s="217">
        <v>33957.86</v>
      </c>
      <c r="G26" s="217">
        <v>3908.53</v>
      </c>
      <c r="H26" s="217">
        <v>33682.93</v>
      </c>
      <c r="I26" s="217">
        <v>157877.63</v>
      </c>
      <c r="J26" s="217">
        <v>33183.629999999997</v>
      </c>
      <c r="K26" s="217">
        <v>556924.94999999995</v>
      </c>
      <c r="L26" s="217">
        <v>67797.789999999994</v>
      </c>
      <c r="M26" s="217">
        <v>596.48</v>
      </c>
      <c r="N26" s="217">
        <v>30167.29</v>
      </c>
      <c r="O26" s="217">
        <v>40313.040000000001</v>
      </c>
      <c r="P26" s="217">
        <v>72459.09</v>
      </c>
      <c r="Q26" s="217">
        <v>0</v>
      </c>
      <c r="R26" s="217">
        <v>44825.38</v>
      </c>
      <c r="S26" s="217">
        <v>8019.03</v>
      </c>
      <c r="T26" s="217">
        <v>107572.8</v>
      </c>
      <c r="U26" s="217">
        <v>44960.97</v>
      </c>
      <c r="V26" s="217">
        <v>0</v>
      </c>
      <c r="W26" s="217">
        <v>0</v>
      </c>
      <c r="X26" s="217">
        <v>0</v>
      </c>
    </row>
    <row r="27" spans="1:24" x14ac:dyDescent="0.25">
      <c r="A27" s="2" t="s">
        <v>12</v>
      </c>
      <c r="B27" s="217">
        <v>44781091.109999999</v>
      </c>
      <c r="C27" s="217">
        <v>1270831.6100000001</v>
      </c>
      <c r="D27" s="217">
        <v>3210</v>
      </c>
      <c r="E27" s="217">
        <v>5850156.2800000003</v>
      </c>
      <c r="F27" s="217">
        <v>5370</v>
      </c>
      <c r="G27" s="217">
        <v>24125.82</v>
      </c>
      <c r="H27" s="217">
        <v>11746874.109999999</v>
      </c>
      <c r="I27" s="217">
        <v>7029895.0800000001</v>
      </c>
      <c r="J27" s="217">
        <v>1518602.6</v>
      </c>
      <c r="K27" s="217">
        <v>2965231.71</v>
      </c>
      <c r="L27" s="217">
        <v>1001805.31</v>
      </c>
      <c r="M27" s="217">
        <v>635592.34</v>
      </c>
      <c r="N27" s="217">
        <v>217533.42</v>
      </c>
      <c r="O27" s="217">
        <v>4499379.17</v>
      </c>
      <c r="P27" s="217">
        <v>2015643.77</v>
      </c>
      <c r="Q27" s="217">
        <v>18324.919999999998</v>
      </c>
      <c r="R27" s="217">
        <v>714940.74</v>
      </c>
      <c r="S27" s="217">
        <v>149668.82</v>
      </c>
      <c r="T27" s="217">
        <v>1227287.46</v>
      </c>
      <c r="U27" s="217">
        <v>3788584.84</v>
      </c>
      <c r="V27" s="217">
        <v>1740</v>
      </c>
      <c r="W27" s="217">
        <v>0</v>
      </c>
      <c r="X27" s="217">
        <v>96293.11</v>
      </c>
    </row>
    <row r="28" spans="1:24" x14ac:dyDescent="0.25">
      <c r="A28" s="2" t="s">
        <v>13</v>
      </c>
      <c r="B28" s="217">
        <v>31589321.649999999</v>
      </c>
      <c r="C28" s="217">
        <v>406570.55</v>
      </c>
      <c r="D28" s="217">
        <v>2280.5</v>
      </c>
      <c r="E28" s="217">
        <v>15195390.810000001</v>
      </c>
      <c r="F28" s="217">
        <v>46566.45</v>
      </c>
      <c r="G28" s="217">
        <v>94191.28</v>
      </c>
      <c r="H28" s="217">
        <v>818599.71</v>
      </c>
      <c r="I28" s="217">
        <v>3138103.86</v>
      </c>
      <c r="J28" s="217">
        <v>1718819.09</v>
      </c>
      <c r="K28" s="217">
        <v>3865684.69</v>
      </c>
      <c r="L28" s="217">
        <v>382079.84</v>
      </c>
      <c r="M28" s="217">
        <v>35860.83</v>
      </c>
      <c r="N28" s="217">
        <v>977745.34</v>
      </c>
      <c r="O28" s="217">
        <v>1648568.26</v>
      </c>
      <c r="P28" s="217">
        <v>1882036.15</v>
      </c>
      <c r="Q28" s="217">
        <v>1549.35</v>
      </c>
      <c r="R28" s="217">
        <v>233174.37</v>
      </c>
      <c r="S28" s="217">
        <v>179508</v>
      </c>
      <c r="T28" s="217">
        <v>580638.06999999995</v>
      </c>
      <c r="U28" s="217">
        <v>378248.23</v>
      </c>
      <c r="V28" s="217">
        <v>0</v>
      </c>
      <c r="W28" s="217">
        <v>0</v>
      </c>
      <c r="X28" s="217">
        <v>3706.27</v>
      </c>
    </row>
    <row r="29" spans="1:24" x14ac:dyDescent="0.25">
      <c r="A29" s="2" t="s">
        <v>14</v>
      </c>
      <c r="B29" s="217">
        <v>73481154.180000007</v>
      </c>
      <c r="C29" s="217">
        <v>1455825.49</v>
      </c>
      <c r="D29" s="217">
        <v>39464.68</v>
      </c>
      <c r="E29" s="217">
        <v>22646159.690000001</v>
      </c>
      <c r="F29" s="217">
        <v>38340.61</v>
      </c>
      <c r="G29" s="217">
        <v>191518.4</v>
      </c>
      <c r="H29" s="217">
        <v>7040038.0700000003</v>
      </c>
      <c r="I29" s="217">
        <v>10710009.539999999</v>
      </c>
      <c r="J29" s="217">
        <v>4508307.17</v>
      </c>
      <c r="K29" s="217">
        <v>9600480.3900000006</v>
      </c>
      <c r="L29" s="217">
        <v>1984017.35</v>
      </c>
      <c r="M29" s="217">
        <v>136889.89000000001</v>
      </c>
      <c r="N29" s="217">
        <v>924475.27</v>
      </c>
      <c r="O29" s="217">
        <v>4592472.6900000004</v>
      </c>
      <c r="P29" s="217">
        <v>5054321.72</v>
      </c>
      <c r="Q29" s="217">
        <v>15997.38</v>
      </c>
      <c r="R29" s="217">
        <v>311102.44</v>
      </c>
      <c r="S29" s="217">
        <v>1635721.67</v>
      </c>
      <c r="T29" s="217">
        <v>1470122.64</v>
      </c>
      <c r="U29" s="217">
        <v>1108625.3799999999</v>
      </c>
      <c r="V29" s="217">
        <v>0</v>
      </c>
      <c r="W29" s="217">
        <v>379.07</v>
      </c>
      <c r="X29" s="217">
        <v>16884.64</v>
      </c>
    </row>
    <row r="30" spans="1:24" x14ac:dyDescent="0.25">
      <c r="A30" s="2" t="s">
        <v>15</v>
      </c>
      <c r="B30" s="217">
        <v>2928274.18</v>
      </c>
      <c r="C30" s="217">
        <v>70200.05</v>
      </c>
      <c r="D30" s="217">
        <v>360</v>
      </c>
      <c r="E30" s="217">
        <v>290187.93</v>
      </c>
      <c r="F30" s="217">
        <v>180</v>
      </c>
      <c r="G30" s="217">
        <v>720</v>
      </c>
      <c r="H30" s="217">
        <v>864159.04</v>
      </c>
      <c r="I30" s="217">
        <v>355135.7</v>
      </c>
      <c r="J30" s="217">
        <v>102016.43</v>
      </c>
      <c r="K30" s="217">
        <v>73111.210000000006</v>
      </c>
      <c r="L30" s="217">
        <v>64462.38</v>
      </c>
      <c r="M30" s="217">
        <v>34654.19</v>
      </c>
      <c r="N30" s="217">
        <v>15271.07</v>
      </c>
      <c r="O30" s="217">
        <v>251729.69</v>
      </c>
      <c r="P30" s="217">
        <v>146219.54</v>
      </c>
      <c r="Q30" s="217">
        <v>360</v>
      </c>
      <c r="R30" s="217">
        <v>54362.48</v>
      </c>
      <c r="S30" s="217">
        <v>3644.61</v>
      </c>
      <c r="T30" s="217">
        <v>132449.99</v>
      </c>
      <c r="U30" s="217">
        <v>461022.77</v>
      </c>
      <c r="V30" s="217">
        <v>0</v>
      </c>
      <c r="W30" s="217">
        <v>0</v>
      </c>
      <c r="X30" s="217">
        <v>8027.1</v>
      </c>
    </row>
    <row r="31" spans="1:24" x14ac:dyDescent="0.25">
      <c r="A31" s="2" t="s">
        <v>16</v>
      </c>
      <c r="B31" s="217">
        <v>396608.19</v>
      </c>
      <c r="C31" s="217">
        <v>3600</v>
      </c>
      <c r="D31" s="217">
        <v>0</v>
      </c>
      <c r="E31" s="217">
        <v>11630.87</v>
      </c>
      <c r="F31" s="217">
        <v>0</v>
      </c>
      <c r="G31" s="217">
        <v>360</v>
      </c>
      <c r="H31" s="217">
        <v>14996.1</v>
      </c>
      <c r="I31" s="217">
        <v>31754.75</v>
      </c>
      <c r="J31" s="217">
        <v>6640.09</v>
      </c>
      <c r="K31" s="217">
        <v>14557.49</v>
      </c>
      <c r="L31" s="217">
        <v>10114.1</v>
      </c>
      <c r="M31" s="217">
        <v>720</v>
      </c>
      <c r="N31" s="217">
        <v>6396.25</v>
      </c>
      <c r="O31" s="217">
        <v>24399.07</v>
      </c>
      <c r="P31" s="217">
        <v>17714.11</v>
      </c>
      <c r="Q31" s="217">
        <v>360</v>
      </c>
      <c r="R31" s="217">
        <v>5203.74</v>
      </c>
      <c r="S31" s="217">
        <v>1080</v>
      </c>
      <c r="T31" s="217">
        <v>6773.6</v>
      </c>
      <c r="U31" s="217">
        <v>6836.67</v>
      </c>
      <c r="V31" s="217">
        <v>0</v>
      </c>
      <c r="W31" s="217">
        <v>0</v>
      </c>
      <c r="X31" s="217">
        <v>233471.35</v>
      </c>
    </row>
    <row r="32" spans="1:24" x14ac:dyDescent="0.25">
      <c r="A32" s="22" t="s">
        <v>265</v>
      </c>
      <c r="B32" s="219">
        <v>154502880.44</v>
      </c>
      <c r="C32" s="219">
        <v>3221798.24</v>
      </c>
      <c r="D32" s="219">
        <v>77269.25</v>
      </c>
      <c r="E32" s="219">
        <v>44036984.700000003</v>
      </c>
      <c r="F32" s="219">
        <v>124414.92</v>
      </c>
      <c r="G32" s="219">
        <v>314824.03000000003</v>
      </c>
      <c r="H32" s="219">
        <v>20518349.960000001</v>
      </c>
      <c r="I32" s="219">
        <v>21422776.559999999</v>
      </c>
      <c r="J32" s="219">
        <v>7887569.0099999998</v>
      </c>
      <c r="K32" s="219">
        <v>17075990.440000001</v>
      </c>
      <c r="L32" s="219">
        <v>3510276.77</v>
      </c>
      <c r="M32" s="219">
        <v>844313.73</v>
      </c>
      <c r="N32" s="219">
        <v>2171588.64</v>
      </c>
      <c r="O32" s="219">
        <v>11056861.92</v>
      </c>
      <c r="P32" s="219">
        <v>9188394.3800000008</v>
      </c>
      <c r="Q32" s="219">
        <v>36591.65</v>
      </c>
      <c r="R32" s="219">
        <v>1363609.15</v>
      </c>
      <c r="S32" s="219">
        <v>1977642.13</v>
      </c>
      <c r="T32" s="219">
        <v>3524844.56</v>
      </c>
      <c r="U32" s="219">
        <v>5788278.8600000003</v>
      </c>
      <c r="V32" s="219">
        <v>1740</v>
      </c>
      <c r="W32" s="219">
        <v>379.07</v>
      </c>
      <c r="X32" s="219">
        <v>358382.47</v>
      </c>
    </row>
    <row r="34" spans="1:3" x14ac:dyDescent="0.25">
      <c r="A34" s="261" t="str">
        <f>HYPERLINK("#'Vysvetlivky'!A15", "Vysvetlivky k sekciám SK-NACE")</f>
        <v>Vysvetlivky k sekciám SK-NACE</v>
      </c>
      <c r="B34" s="262"/>
      <c r="C34" s="262"/>
    </row>
    <row r="35" spans="1:3" x14ac:dyDescent="0.25">
      <c r="A35" s="261" t="str">
        <f>HYPERLINK("#'Obsah'!A1", "Späť na obsah dátovej prílohy")</f>
        <v>Späť na obsah dátovej prílohy</v>
      </c>
      <c r="B35" s="262"/>
      <c r="C35" s="262"/>
    </row>
  </sheetData>
  <mergeCells count="11">
    <mergeCell ref="A2:X2"/>
    <mergeCell ref="A3:X3"/>
    <mergeCell ref="A5:X5"/>
    <mergeCell ref="A7:A8"/>
    <mergeCell ref="B7:B8"/>
    <mergeCell ref="C7:X7"/>
    <mergeCell ref="A9:X9"/>
    <mergeCell ref="A17:X17"/>
    <mergeCell ref="A25:X25"/>
    <mergeCell ref="A34:C34"/>
    <mergeCell ref="A35:C35"/>
  </mergeCells>
  <pageMargins left="0.7" right="0.7" top="0.75" bottom="0.75" header="0.3" footer="0.3"/>
  <pageSetup paperSize="9" orientation="portrait" horizontalDpi="300" verticalDpi="30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199218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59" t="s">
        <v>282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</row>
    <row r="3" spans="1:24" x14ac:dyDescent="0.25">
      <c r="A3" s="281" t="s">
        <v>291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</row>
    <row r="5" spans="1:24" x14ac:dyDescent="0.25">
      <c r="A5" s="260" t="s">
        <v>2</v>
      </c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</row>
    <row r="7" spans="1:24" x14ac:dyDescent="0.25">
      <c r="A7" s="273" t="s">
        <v>4</v>
      </c>
      <c r="B7" s="273" t="s">
        <v>257</v>
      </c>
      <c r="C7" s="267" t="s">
        <v>292</v>
      </c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</row>
    <row r="8" spans="1:24" x14ac:dyDescent="0.25">
      <c r="A8" s="273"/>
      <c r="B8" s="273"/>
      <c r="C8" s="1" t="s">
        <v>293</v>
      </c>
      <c r="D8" s="1" t="s">
        <v>294</v>
      </c>
      <c r="E8" s="1" t="s">
        <v>295</v>
      </c>
      <c r="F8" s="1" t="s">
        <v>296</v>
      </c>
      <c r="G8" s="1" t="s">
        <v>297</v>
      </c>
      <c r="H8" s="1" t="s">
        <v>298</v>
      </c>
      <c r="I8" s="1" t="s">
        <v>299</v>
      </c>
      <c r="J8" s="1" t="s">
        <v>300</v>
      </c>
      <c r="K8" s="1" t="s">
        <v>301</v>
      </c>
      <c r="L8" s="1" t="s">
        <v>302</v>
      </c>
      <c r="M8" s="1" t="s">
        <v>303</v>
      </c>
      <c r="N8" s="1" t="s">
        <v>304</v>
      </c>
      <c r="O8" s="1" t="s">
        <v>305</v>
      </c>
      <c r="P8" s="1" t="s">
        <v>306</v>
      </c>
      <c r="Q8" s="1" t="s">
        <v>307</v>
      </c>
      <c r="R8" s="1" t="s">
        <v>308</v>
      </c>
      <c r="S8" s="1" t="s">
        <v>309</v>
      </c>
      <c r="T8" s="1" t="s">
        <v>310</v>
      </c>
      <c r="U8" s="1" t="s">
        <v>311</v>
      </c>
      <c r="V8" s="1" t="s">
        <v>312</v>
      </c>
      <c r="W8" s="1" t="s">
        <v>313</v>
      </c>
      <c r="X8" s="1" t="s">
        <v>314</v>
      </c>
    </row>
    <row r="9" spans="1:24" x14ac:dyDescent="0.25">
      <c r="A9" s="279" t="s">
        <v>264</v>
      </c>
      <c r="B9" s="280"/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0"/>
      <c r="X9" s="280"/>
    </row>
    <row r="10" spans="1:24" x14ac:dyDescent="0.25">
      <c r="A10" s="2" t="s">
        <v>11</v>
      </c>
      <c r="B10" s="220">
        <v>197</v>
      </c>
      <c r="C10" s="220">
        <v>1</v>
      </c>
      <c r="D10" s="220">
        <v>0</v>
      </c>
      <c r="E10" s="220">
        <v>10</v>
      </c>
      <c r="F10" s="220">
        <v>0</v>
      </c>
      <c r="G10" s="220">
        <v>1</v>
      </c>
      <c r="H10" s="220">
        <v>8</v>
      </c>
      <c r="I10" s="220">
        <v>32</v>
      </c>
      <c r="J10" s="220">
        <v>6</v>
      </c>
      <c r="K10" s="220">
        <v>71</v>
      </c>
      <c r="L10" s="220">
        <v>2</v>
      </c>
      <c r="M10" s="220">
        <v>0</v>
      </c>
      <c r="N10" s="220">
        <v>3</v>
      </c>
      <c r="O10" s="220">
        <v>12</v>
      </c>
      <c r="P10" s="220">
        <v>18</v>
      </c>
      <c r="Q10" s="220">
        <v>0</v>
      </c>
      <c r="R10" s="220">
        <v>7</v>
      </c>
      <c r="S10" s="220">
        <v>4</v>
      </c>
      <c r="T10" s="220">
        <v>10</v>
      </c>
      <c r="U10" s="220">
        <v>12</v>
      </c>
      <c r="V10" s="220">
        <v>0</v>
      </c>
      <c r="W10" s="220">
        <v>0</v>
      </c>
      <c r="X10" s="220">
        <v>0</v>
      </c>
    </row>
    <row r="11" spans="1:24" x14ac:dyDescent="0.25">
      <c r="A11" s="2" t="s">
        <v>12</v>
      </c>
      <c r="B11" s="220">
        <v>51707</v>
      </c>
      <c r="C11" s="220">
        <v>1411</v>
      </c>
      <c r="D11" s="220">
        <v>4</v>
      </c>
      <c r="E11" s="220">
        <v>6700</v>
      </c>
      <c r="F11" s="220">
        <v>7</v>
      </c>
      <c r="G11" s="220">
        <v>27</v>
      </c>
      <c r="H11" s="220">
        <v>12843</v>
      </c>
      <c r="I11" s="220">
        <v>8516</v>
      </c>
      <c r="J11" s="220">
        <v>1781</v>
      </c>
      <c r="K11" s="220">
        <v>3153</v>
      </c>
      <c r="L11" s="220">
        <v>1194</v>
      </c>
      <c r="M11" s="220">
        <v>884</v>
      </c>
      <c r="N11" s="220">
        <v>240</v>
      </c>
      <c r="O11" s="220">
        <v>5525</v>
      </c>
      <c r="P11" s="220">
        <v>2273</v>
      </c>
      <c r="Q11" s="220">
        <v>25</v>
      </c>
      <c r="R11" s="220">
        <v>816</v>
      </c>
      <c r="S11" s="220">
        <v>206</v>
      </c>
      <c r="T11" s="220">
        <v>1312</v>
      </c>
      <c r="U11" s="220">
        <v>4678</v>
      </c>
      <c r="V11" s="220">
        <v>2</v>
      </c>
      <c r="W11" s="220">
        <v>0</v>
      </c>
      <c r="X11" s="220">
        <v>110</v>
      </c>
    </row>
    <row r="12" spans="1:24" x14ac:dyDescent="0.25">
      <c r="A12" s="2" t="s">
        <v>13</v>
      </c>
      <c r="B12" s="220">
        <v>4510</v>
      </c>
      <c r="C12" s="220">
        <v>66</v>
      </c>
      <c r="D12" s="220">
        <v>2</v>
      </c>
      <c r="E12" s="220">
        <v>601</v>
      </c>
      <c r="F12" s="220">
        <v>6</v>
      </c>
      <c r="G12" s="220">
        <v>14</v>
      </c>
      <c r="H12" s="220">
        <v>294</v>
      </c>
      <c r="I12" s="220">
        <v>1008</v>
      </c>
      <c r="J12" s="220">
        <v>198</v>
      </c>
      <c r="K12" s="220">
        <v>725</v>
      </c>
      <c r="L12" s="220">
        <v>113</v>
      </c>
      <c r="M12" s="220">
        <v>16</v>
      </c>
      <c r="N12" s="220">
        <v>113</v>
      </c>
      <c r="O12" s="220">
        <v>545</v>
      </c>
      <c r="P12" s="220">
        <v>363</v>
      </c>
      <c r="Q12" s="220">
        <v>1</v>
      </c>
      <c r="R12" s="220">
        <v>79</v>
      </c>
      <c r="S12" s="220">
        <v>61</v>
      </c>
      <c r="T12" s="220">
        <v>132</v>
      </c>
      <c r="U12" s="220">
        <v>171</v>
      </c>
      <c r="V12" s="220">
        <v>0</v>
      </c>
      <c r="W12" s="220">
        <v>0</v>
      </c>
      <c r="X12" s="220">
        <v>2</v>
      </c>
    </row>
    <row r="13" spans="1:24" x14ac:dyDescent="0.25">
      <c r="A13" s="2" t="s">
        <v>14</v>
      </c>
      <c r="B13" s="220">
        <v>13770</v>
      </c>
      <c r="C13" s="220">
        <v>257</v>
      </c>
      <c r="D13" s="220">
        <v>9</v>
      </c>
      <c r="E13" s="220">
        <v>1651</v>
      </c>
      <c r="F13" s="220">
        <v>4</v>
      </c>
      <c r="G13" s="220">
        <v>38</v>
      </c>
      <c r="H13" s="220">
        <v>1455</v>
      </c>
      <c r="I13" s="220">
        <v>3234</v>
      </c>
      <c r="J13" s="220">
        <v>644</v>
      </c>
      <c r="K13" s="220">
        <v>2083</v>
      </c>
      <c r="L13" s="220">
        <v>449</v>
      </c>
      <c r="M13" s="220">
        <v>67</v>
      </c>
      <c r="N13" s="220">
        <v>266</v>
      </c>
      <c r="O13" s="220">
        <v>1526</v>
      </c>
      <c r="P13" s="220">
        <v>889</v>
      </c>
      <c r="Q13" s="220">
        <v>6</v>
      </c>
      <c r="R13" s="220">
        <v>175</v>
      </c>
      <c r="S13" s="220">
        <v>180</v>
      </c>
      <c r="T13" s="220">
        <v>293</v>
      </c>
      <c r="U13" s="220">
        <v>531</v>
      </c>
      <c r="V13" s="220">
        <v>0</v>
      </c>
      <c r="W13" s="220">
        <v>1</v>
      </c>
      <c r="X13" s="220">
        <v>12</v>
      </c>
    </row>
    <row r="14" spans="1:24" x14ac:dyDescent="0.25">
      <c r="A14" s="2" t="s">
        <v>15</v>
      </c>
      <c r="B14" s="220">
        <v>7374</v>
      </c>
      <c r="C14" s="220">
        <v>189</v>
      </c>
      <c r="D14" s="220">
        <v>1</v>
      </c>
      <c r="E14" s="220">
        <v>717</v>
      </c>
      <c r="F14" s="220">
        <v>0</v>
      </c>
      <c r="G14" s="220">
        <v>1</v>
      </c>
      <c r="H14" s="220">
        <v>2222</v>
      </c>
      <c r="I14" s="220">
        <v>894</v>
      </c>
      <c r="J14" s="220">
        <v>262</v>
      </c>
      <c r="K14" s="220">
        <v>190</v>
      </c>
      <c r="L14" s="220">
        <v>168</v>
      </c>
      <c r="M14" s="220">
        <v>90</v>
      </c>
      <c r="N14" s="220">
        <v>40</v>
      </c>
      <c r="O14" s="220">
        <v>670</v>
      </c>
      <c r="P14" s="220">
        <v>374</v>
      </c>
      <c r="Q14" s="220">
        <v>1</v>
      </c>
      <c r="R14" s="220">
        <v>120</v>
      </c>
      <c r="S14" s="220">
        <v>12</v>
      </c>
      <c r="T14" s="220">
        <v>309</v>
      </c>
      <c r="U14" s="220">
        <v>1095</v>
      </c>
      <c r="V14" s="220">
        <v>0</v>
      </c>
      <c r="W14" s="220">
        <v>0</v>
      </c>
      <c r="X14" s="220">
        <v>19</v>
      </c>
    </row>
    <row r="15" spans="1:24" x14ac:dyDescent="0.25">
      <c r="A15" s="2" t="s">
        <v>16</v>
      </c>
      <c r="B15" s="220">
        <v>965</v>
      </c>
      <c r="C15" s="220">
        <v>10</v>
      </c>
      <c r="D15" s="220">
        <v>0</v>
      </c>
      <c r="E15" s="220">
        <v>30</v>
      </c>
      <c r="F15" s="220">
        <v>0</v>
      </c>
      <c r="G15" s="220">
        <v>1</v>
      </c>
      <c r="H15" s="220">
        <v>33</v>
      </c>
      <c r="I15" s="220">
        <v>83</v>
      </c>
      <c r="J15" s="220">
        <v>16</v>
      </c>
      <c r="K15" s="220">
        <v>27</v>
      </c>
      <c r="L15" s="220">
        <v>24</v>
      </c>
      <c r="M15" s="220">
        <v>2</v>
      </c>
      <c r="N15" s="220">
        <v>16</v>
      </c>
      <c r="O15" s="220">
        <v>53</v>
      </c>
      <c r="P15" s="220">
        <v>45</v>
      </c>
      <c r="Q15" s="220">
        <v>1</v>
      </c>
      <c r="R15" s="220">
        <v>11</v>
      </c>
      <c r="S15" s="220">
        <v>3</v>
      </c>
      <c r="T15" s="220">
        <v>12</v>
      </c>
      <c r="U15" s="220">
        <v>17</v>
      </c>
      <c r="V15" s="220">
        <v>0</v>
      </c>
      <c r="W15" s="220">
        <v>0</v>
      </c>
      <c r="X15" s="220">
        <v>581</v>
      </c>
    </row>
    <row r="16" spans="1:24" x14ac:dyDescent="0.25">
      <c r="A16" s="22" t="s">
        <v>265</v>
      </c>
      <c r="B16" s="222">
        <v>78523</v>
      </c>
      <c r="C16" s="222">
        <v>1934</v>
      </c>
      <c r="D16" s="222">
        <v>16</v>
      </c>
      <c r="E16" s="222">
        <v>9709</v>
      </c>
      <c r="F16" s="222">
        <v>17</v>
      </c>
      <c r="G16" s="222">
        <v>82</v>
      </c>
      <c r="H16" s="222">
        <v>16855</v>
      </c>
      <c r="I16" s="222">
        <v>13767</v>
      </c>
      <c r="J16" s="222">
        <v>2907</v>
      </c>
      <c r="K16" s="222">
        <v>6249</v>
      </c>
      <c r="L16" s="222">
        <v>1950</v>
      </c>
      <c r="M16" s="222">
        <v>1059</v>
      </c>
      <c r="N16" s="222">
        <v>678</v>
      </c>
      <c r="O16" s="222">
        <v>8331</v>
      </c>
      <c r="P16" s="222">
        <v>3962</v>
      </c>
      <c r="Q16" s="222">
        <v>34</v>
      </c>
      <c r="R16" s="222">
        <v>1208</v>
      </c>
      <c r="S16" s="222">
        <v>466</v>
      </c>
      <c r="T16" s="222">
        <v>2068</v>
      </c>
      <c r="U16" s="222">
        <v>6504</v>
      </c>
      <c r="V16" s="222">
        <v>2</v>
      </c>
      <c r="W16" s="222">
        <v>1</v>
      </c>
      <c r="X16" s="222">
        <v>724</v>
      </c>
    </row>
    <row r="17" spans="1:24" x14ac:dyDescent="0.25">
      <c r="A17" s="279" t="s">
        <v>266</v>
      </c>
      <c r="B17" s="280"/>
      <c r="C17" s="280"/>
      <c r="D17" s="280"/>
      <c r="E17" s="280"/>
      <c r="F17" s="280"/>
      <c r="G17" s="280"/>
      <c r="H17" s="280"/>
      <c r="I17" s="280"/>
      <c r="J17" s="280"/>
      <c r="K17" s="280"/>
      <c r="L17" s="280"/>
      <c r="M17" s="280"/>
      <c r="N17" s="280"/>
      <c r="O17" s="280"/>
      <c r="P17" s="280"/>
      <c r="Q17" s="280"/>
      <c r="R17" s="280"/>
      <c r="S17" s="280"/>
      <c r="T17" s="280"/>
      <c r="U17" s="280"/>
      <c r="V17" s="280"/>
      <c r="W17" s="280"/>
      <c r="X17" s="280"/>
    </row>
    <row r="18" spans="1:24" x14ac:dyDescent="0.25">
      <c r="A18" s="2" t="s">
        <v>11</v>
      </c>
      <c r="B18" s="220">
        <v>888</v>
      </c>
      <c r="C18" s="220">
        <v>12</v>
      </c>
      <c r="D18" s="220">
        <v>0</v>
      </c>
      <c r="E18" s="220">
        <v>87</v>
      </c>
      <c r="F18" s="220">
        <v>0</v>
      </c>
      <c r="G18" s="220">
        <v>5</v>
      </c>
      <c r="H18" s="220">
        <v>14</v>
      </c>
      <c r="I18" s="220">
        <v>140</v>
      </c>
      <c r="J18" s="220">
        <v>55</v>
      </c>
      <c r="K18" s="220">
        <v>246</v>
      </c>
      <c r="L18" s="220">
        <v>7</v>
      </c>
      <c r="M18" s="220">
        <v>0</v>
      </c>
      <c r="N18" s="220">
        <v>9</v>
      </c>
      <c r="O18" s="220">
        <v>32</v>
      </c>
      <c r="P18" s="220">
        <v>190</v>
      </c>
      <c r="Q18" s="220">
        <v>0</v>
      </c>
      <c r="R18" s="220">
        <v>38</v>
      </c>
      <c r="S18" s="220">
        <v>13</v>
      </c>
      <c r="T18" s="220">
        <v>22</v>
      </c>
      <c r="U18" s="220">
        <v>18</v>
      </c>
      <c r="V18" s="220">
        <v>0</v>
      </c>
      <c r="W18" s="220">
        <v>0</v>
      </c>
      <c r="X18" s="220">
        <v>0</v>
      </c>
    </row>
    <row r="19" spans="1:24" x14ac:dyDescent="0.25">
      <c r="A19" s="2" t="s">
        <v>12</v>
      </c>
      <c r="B19" s="220">
        <v>51646</v>
      </c>
      <c r="C19" s="220">
        <v>1409</v>
      </c>
      <c r="D19" s="220">
        <v>4</v>
      </c>
      <c r="E19" s="220">
        <v>6694</v>
      </c>
      <c r="F19" s="220">
        <v>7</v>
      </c>
      <c r="G19" s="220">
        <v>27</v>
      </c>
      <c r="H19" s="220">
        <v>12835</v>
      </c>
      <c r="I19" s="220">
        <v>8505</v>
      </c>
      <c r="J19" s="220">
        <v>1777</v>
      </c>
      <c r="K19" s="220">
        <v>3146</v>
      </c>
      <c r="L19" s="220">
        <v>1193</v>
      </c>
      <c r="M19" s="220">
        <v>882</v>
      </c>
      <c r="N19" s="220">
        <v>240</v>
      </c>
      <c r="O19" s="220">
        <v>5522</v>
      </c>
      <c r="P19" s="220">
        <v>2269</v>
      </c>
      <c r="Q19" s="220">
        <v>25</v>
      </c>
      <c r="R19" s="220">
        <v>813</v>
      </c>
      <c r="S19" s="220">
        <v>206</v>
      </c>
      <c r="T19" s="220">
        <v>1309</v>
      </c>
      <c r="U19" s="220">
        <v>4671</v>
      </c>
      <c r="V19" s="220">
        <v>2</v>
      </c>
      <c r="W19" s="220">
        <v>0</v>
      </c>
      <c r="X19" s="220">
        <v>110</v>
      </c>
    </row>
    <row r="20" spans="1:24" x14ac:dyDescent="0.25">
      <c r="A20" s="2" t="s">
        <v>13</v>
      </c>
      <c r="B20" s="220">
        <v>56043</v>
      </c>
      <c r="C20" s="220">
        <v>333</v>
      </c>
      <c r="D20" s="220">
        <v>56</v>
      </c>
      <c r="E20" s="220">
        <v>34964</v>
      </c>
      <c r="F20" s="220">
        <v>105</v>
      </c>
      <c r="G20" s="220">
        <v>80</v>
      </c>
      <c r="H20" s="220">
        <v>976</v>
      </c>
      <c r="I20" s="220">
        <v>3870</v>
      </c>
      <c r="J20" s="220">
        <v>3561</v>
      </c>
      <c r="K20" s="220">
        <v>3410</v>
      </c>
      <c r="L20" s="220">
        <v>401</v>
      </c>
      <c r="M20" s="220">
        <v>22</v>
      </c>
      <c r="N20" s="220">
        <v>1220</v>
      </c>
      <c r="O20" s="220">
        <v>2976</v>
      </c>
      <c r="P20" s="220">
        <v>2473</v>
      </c>
      <c r="Q20" s="220">
        <v>2</v>
      </c>
      <c r="R20" s="220">
        <v>320</v>
      </c>
      <c r="S20" s="220">
        <v>403</v>
      </c>
      <c r="T20" s="220">
        <v>386</v>
      </c>
      <c r="U20" s="220">
        <v>483</v>
      </c>
      <c r="V20" s="220">
        <v>0</v>
      </c>
      <c r="W20" s="220">
        <v>0</v>
      </c>
      <c r="X20" s="220">
        <v>2</v>
      </c>
    </row>
    <row r="21" spans="1:24" x14ac:dyDescent="0.25">
      <c r="A21" s="2" t="s">
        <v>14</v>
      </c>
      <c r="B21" s="220">
        <v>107925</v>
      </c>
      <c r="C21" s="220">
        <v>2033</v>
      </c>
      <c r="D21" s="220">
        <v>1925</v>
      </c>
      <c r="E21" s="220">
        <v>35001</v>
      </c>
      <c r="F21" s="220">
        <v>107</v>
      </c>
      <c r="G21" s="220">
        <v>306</v>
      </c>
      <c r="H21" s="220">
        <v>10685</v>
      </c>
      <c r="I21" s="220">
        <v>16985</v>
      </c>
      <c r="J21" s="220">
        <v>6936</v>
      </c>
      <c r="K21" s="220">
        <v>10988</v>
      </c>
      <c r="L21" s="220">
        <v>2854</v>
      </c>
      <c r="M21" s="220">
        <v>191</v>
      </c>
      <c r="N21" s="220">
        <v>1182</v>
      </c>
      <c r="O21" s="220">
        <v>6599</v>
      </c>
      <c r="P21" s="220">
        <v>6318</v>
      </c>
      <c r="Q21" s="220">
        <v>25</v>
      </c>
      <c r="R21" s="220">
        <v>452</v>
      </c>
      <c r="S21" s="220">
        <v>1507</v>
      </c>
      <c r="T21" s="220">
        <v>2084</v>
      </c>
      <c r="U21" s="220">
        <v>1720</v>
      </c>
      <c r="V21" s="220">
        <v>0</v>
      </c>
      <c r="W21" s="220">
        <v>1</v>
      </c>
      <c r="X21" s="220">
        <v>26</v>
      </c>
    </row>
    <row r="22" spans="1:24" x14ac:dyDescent="0.25">
      <c r="A22" s="2" t="s">
        <v>15</v>
      </c>
      <c r="B22" s="220">
        <v>7372</v>
      </c>
      <c r="C22" s="220">
        <v>189</v>
      </c>
      <c r="D22" s="220">
        <v>1</v>
      </c>
      <c r="E22" s="220">
        <v>716</v>
      </c>
      <c r="F22" s="220">
        <v>0</v>
      </c>
      <c r="G22" s="220">
        <v>1</v>
      </c>
      <c r="H22" s="220">
        <v>2222</v>
      </c>
      <c r="I22" s="220">
        <v>893</v>
      </c>
      <c r="J22" s="220">
        <v>262</v>
      </c>
      <c r="K22" s="220">
        <v>190</v>
      </c>
      <c r="L22" s="220">
        <v>168</v>
      </c>
      <c r="M22" s="220">
        <v>90</v>
      </c>
      <c r="N22" s="220">
        <v>40</v>
      </c>
      <c r="O22" s="220">
        <v>670</v>
      </c>
      <c r="P22" s="220">
        <v>374</v>
      </c>
      <c r="Q22" s="220">
        <v>1</v>
      </c>
      <c r="R22" s="220">
        <v>120</v>
      </c>
      <c r="S22" s="220">
        <v>12</v>
      </c>
      <c r="T22" s="220">
        <v>309</v>
      </c>
      <c r="U22" s="220">
        <v>1095</v>
      </c>
      <c r="V22" s="220">
        <v>0</v>
      </c>
      <c r="W22" s="220">
        <v>0</v>
      </c>
      <c r="X22" s="220">
        <v>19</v>
      </c>
    </row>
    <row r="23" spans="1:24" x14ac:dyDescent="0.25">
      <c r="A23" s="2" t="s">
        <v>16</v>
      </c>
      <c r="B23" s="220">
        <v>965</v>
      </c>
      <c r="C23" s="220">
        <v>10</v>
      </c>
      <c r="D23" s="220">
        <v>0</v>
      </c>
      <c r="E23" s="220">
        <v>30</v>
      </c>
      <c r="F23" s="220">
        <v>0</v>
      </c>
      <c r="G23" s="220">
        <v>1</v>
      </c>
      <c r="H23" s="220">
        <v>33</v>
      </c>
      <c r="I23" s="220">
        <v>83</v>
      </c>
      <c r="J23" s="220">
        <v>16</v>
      </c>
      <c r="K23" s="220">
        <v>27</v>
      </c>
      <c r="L23" s="220">
        <v>24</v>
      </c>
      <c r="M23" s="220">
        <v>2</v>
      </c>
      <c r="N23" s="220">
        <v>16</v>
      </c>
      <c r="O23" s="220">
        <v>53</v>
      </c>
      <c r="P23" s="220">
        <v>45</v>
      </c>
      <c r="Q23" s="220">
        <v>1</v>
      </c>
      <c r="R23" s="220">
        <v>11</v>
      </c>
      <c r="S23" s="220">
        <v>3</v>
      </c>
      <c r="T23" s="220">
        <v>12</v>
      </c>
      <c r="U23" s="220">
        <v>17</v>
      </c>
      <c r="V23" s="220">
        <v>0</v>
      </c>
      <c r="W23" s="220">
        <v>0</v>
      </c>
      <c r="X23" s="220">
        <v>581</v>
      </c>
    </row>
    <row r="24" spans="1:24" x14ac:dyDescent="0.25">
      <c r="A24" s="22" t="s">
        <v>265</v>
      </c>
      <c r="B24" s="222">
        <v>224839</v>
      </c>
      <c r="C24" s="222">
        <v>3986</v>
      </c>
      <c r="D24" s="222">
        <v>1986</v>
      </c>
      <c r="E24" s="222">
        <v>77492</v>
      </c>
      <c r="F24" s="222">
        <v>219</v>
      </c>
      <c r="G24" s="222">
        <v>420</v>
      </c>
      <c r="H24" s="222">
        <v>26765</v>
      </c>
      <c r="I24" s="222">
        <v>30476</v>
      </c>
      <c r="J24" s="222">
        <v>12607</v>
      </c>
      <c r="K24" s="222">
        <v>18007</v>
      </c>
      <c r="L24" s="222">
        <v>4647</v>
      </c>
      <c r="M24" s="222">
        <v>1187</v>
      </c>
      <c r="N24" s="222">
        <v>2707</v>
      </c>
      <c r="O24" s="222">
        <v>15852</v>
      </c>
      <c r="P24" s="222">
        <v>11669</v>
      </c>
      <c r="Q24" s="222">
        <v>54</v>
      </c>
      <c r="R24" s="222">
        <v>1754</v>
      </c>
      <c r="S24" s="222">
        <v>2144</v>
      </c>
      <c r="T24" s="222">
        <v>4122</v>
      </c>
      <c r="U24" s="222">
        <v>8004</v>
      </c>
      <c r="V24" s="222">
        <v>2</v>
      </c>
      <c r="W24" s="222">
        <v>1</v>
      </c>
      <c r="X24" s="222">
        <v>738</v>
      </c>
    </row>
    <row r="25" spans="1:24" x14ac:dyDescent="0.25">
      <c r="A25" s="279" t="s">
        <v>267</v>
      </c>
      <c r="B25" s="280"/>
      <c r="C25" s="280"/>
      <c r="D25" s="280"/>
      <c r="E25" s="280"/>
      <c r="F25" s="280"/>
      <c r="G25" s="280"/>
      <c r="H25" s="280"/>
      <c r="I25" s="280"/>
      <c r="J25" s="280"/>
      <c r="K25" s="280"/>
      <c r="L25" s="280"/>
      <c r="M25" s="280"/>
      <c r="N25" s="280"/>
      <c r="O25" s="280"/>
      <c r="P25" s="280"/>
      <c r="Q25" s="280"/>
      <c r="R25" s="280"/>
      <c r="S25" s="280"/>
      <c r="T25" s="280"/>
      <c r="U25" s="280"/>
      <c r="V25" s="280"/>
      <c r="W25" s="280"/>
      <c r="X25" s="280"/>
    </row>
    <row r="26" spans="1:24" x14ac:dyDescent="0.25">
      <c r="A26" s="2" t="s">
        <v>11</v>
      </c>
      <c r="B26" s="221">
        <v>450418.82</v>
      </c>
      <c r="C26" s="221">
        <v>7317.39</v>
      </c>
      <c r="D26" s="221">
        <v>0</v>
      </c>
      <c r="E26" s="221">
        <v>17268.03</v>
      </c>
      <c r="F26" s="221">
        <v>0</v>
      </c>
      <c r="G26" s="221">
        <v>4715.54</v>
      </c>
      <c r="H26" s="221">
        <v>10662.91</v>
      </c>
      <c r="I26" s="221">
        <v>46827.92</v>
      </c>
      <c r="J26" s="221">
        <v>17507.060000000001</v>
      </c>
      <c r="K26" s="221">
        <v>159204.16</v>
      </c>
      <c r="L26" s="221">
        <v>5565.71</v>
      </c>
      <c r="M26" s="221">
        <v>0</v>
      </c>
      <c r="N26" s="221">
        <v>6379.87</v>
      </c>
      <c r="O26" s="221">
        <v>24497.360000000001</v>
      </c>
      <c r="P26" s="221">
        <v>81053.509999999995</v>
      </c>
      <c r="Q26" s="221">
        <v>0</v>
      </c>
      <c r="R26" s="221">
        <v>31623.11</v>
      </c>
      <c r="S26" s="221">
        <v>7881.64</v>
      </c>
      <c r="T26" s="221">
        <v>18629.88</v>
      </c>
      <c r="U26" s="221">
        <v>11284.73</v>
      </c>
      <c r="V26" s="221">
        <v>0</v>
      </c>
      <c r="W26" s="221">
        <v>0</v>
      </c>
      <c r="X26" s="221">
        <v>0</v>
      </c>
    </row>
    <row r="27" spans="1:24" x14ac:dyDescent="0.25">
      <c r="A27" s="2" t="s">
        <v>12</v>
      </c>
      <c r="B27" s="221">
        <v>39659296.549999997</v>
      </c>
      <c r="C27" s="221">
        <v>1138329.67</v>
      </c>
      <c r="D27" s="221">
        <v>2580</v>
      </c>
      <c r="E27" s="221">
        <v>5184969.3600000003</v>
      </c>
      <c r="F27" s="221">
        <v>4740</v>
      </c>
      <c r="G27" s="221">
        <v>20518.810000000001</v>
      </c>
      <c r="H27" s="221">
        <v>10586476.689999999</v>
      </c>
      <c r="I27" s="221">
        <v>6102928.2300000004</v>
      </c>
      <c r="J27" s="221">
        <v>1355374.23</v>
      </c>
      <c r="K27" s="221">
        <v>2195082.13</v>
      </c>
      <c r="L27" s="221">
        <v>915855.42</v>
      </c>
      <c r="M27" s="221">
        <v>622370.78</v>
      </c>
      <c r="N27" s="221">
        <v>188412.07</v>
      </c>
      <c r="O27" s="221">
        <v>4202226.5999999996</v>
      </c>
      <c r="P27" s="221">
        <v>1801756.65</v>
      </c>
      <c r="Q27" s="221">
        <v>17648.080000000002</v>
      </c>
      <c r="R27" s="221">
        <v>615204.81000000006</v>
      </c>
      <c r="S27" s="221">
        <v>135258.70000000001</v>
      </c>
      <c r="T27" s="221">
        <v>1048906.06</v>
      </c>
      <c r="U27" s="221">
        <v>3434152.69</v>
      </c>
      <c r="V27" s="221">
        <v>1110</v>
      </c>
      <c r="W27" s="221">
        <v>0</v>
      </c>
      <c r="X27" s="221">
        <v>85395.57</v>
      </c>
    </row>
    <row r="28" spans="1:24" x14ac:dyDescent="0.25">
      <c r="A28" s="2" t="s">
        <v>13</v>
      </c>
      <c r="B28" s="221">
        <v>22279442.73</v>
      </c>
      <c r="C28" s="221">
        <v>227530.12</v>
      </c>
      <c r="D28" s="221">
        <v>22934.36</v>
      </c>
      <c r="E28" s="221">
        <v>10892355.369999999</v>
      </c>
      <c r="F28" s="221">
        <v>51625.08</v>
      </c>
      <c r="G28" s="221">
        <v>36204.199999999997</v>
      </c>
      <c r="H28" s="221">
        <v>669139.12</v>
      </c>
      <c r="I28" s="221">
        <v>2455699.2999999998</v>
      </c>
      <c r="J28" s="221">
        <v>1008630.88</v>
      </c>
      <c r="K28" s="221">
        <v>2357558.4500000002</v>
      </c>
      <c r="L28" s="221">
        <v>302902.28999999998</v>
      </c>
      <c r="M28" s="221">
        <v>16210.99</v>
      </c>
      <c r="N28" s="221">
        <v>651180.05000000005</v>
      </c>
      <c r="O28" s="221">
        <v>1440815.28</v>
      </c>
      <c r="P28" s="221">
        <v>1150872.42</v>
      </c>
      <c r="Q28" s="221">
        <v>812.41</v>
      </c>
      <c r="R28" s="221">
        <v>199590.27</v>
      </c>
      <c r="S28" s="221">
        <v>179753.68</v>
      </c>
      <c r="T28" s="221">
        <v>294422.75</v>
      </c>
      <c r="U28" s="221">
        <v>319170.27</v>
      </c>
      <c r="V28" s="221">
        <v>0</v>
      </c>
      <c r="W28" s="221">
        <v>0</v>
      </c>
      <c r="X28" s="221">
        <v>2035.44</v>
      </c>
    </row>
    <row r="29" spans="1:24" x14ac:dyDescent="0.25">
      <c r="A29" s="2" t="s">
        <v>14</v>
      </c>
      <c r="B29" s="221">
        <v>57250132.780000001</v>
      </c>
      <c r="C29" s="221">
        <v>1232131.75</v>
      </c>
      <c r="D29" s="221">
        <v>646675.12</v>
      </c>
      <c r="E29" s="221">
        <v>17892762.640000001</v>
      </c>
      <c r="F29" s="221">
        <v>39140.58</v>
      </c>
      <c r="G29" s="221">
        <v>154299.97</v>
      </c>
      <c r="H29" s="221">
        <v>6533716.1900000004</v>
      </c>
      <c r="I29" s="221">
        <v>8422569.8900000006</v>
      </c>
      <c r="J29" s="221">
        <v>3426645.64</v>
      </c>
      <c r="K29" s="221">
        <v>5899644.5999999996</v>
      </c>
      <c r="L29" s="221">
        <v>1561527.52</v>
      </c>
      <c r="M29" s="221">
        <v>110144.67</v>
      </c>
      <c r="N29" s="221">
        <v>681396.49</v>
      </c>
      <c r="O29" s="221">
        <v>3967423.07</v>
      </c>
      <c r="P29" s="221">
        <v>3786043.99</v>
      </c>
      <c r="Q29" s="221">
        <v>13883.22</v>
      </c>
      <c r="R29" s="221">
        <v>247860.18</v>
      </c>
      <c r="S29" s="221">
        <v>622067.23</v>
      </c>
      <c r="T29" s="221">
        <v>1108567.6399999999</v>
      </c>
      <c r="U29" s="221">
        <v>892150.32</v>
      </c>
      <c r="V29" s="221">
        <v>0</v>
      </c>
      <c r="W29" s="221">
        <v>330</v>
      </c>
      <c r="X29" s="221">
        <v>11152.07</v>
      </c>
    </row>
    <row r="30" spans="1:24" x14ac:dyDescent="0.25">
      <c r="A30" s="2" t="s">
        <v>15</v>
      </c>
      <c r="B30" s="221">
        <v>2575689.62</v>
      </c>
      <c r="C30" s="221">
        <v>65879.199999999997</v>
      </c>
      <c r="D30" s="221">
        <v>360</v>
      </c>
      <c r="E30" s="221">
        <v>249658.07</v>
      </c>
      <c r="F30" s="221">
        <v>0</v>
      </c>
      <c r="G30" s="221">
        <v>360</v>
      </c>
      <c r="H30" s="221">
        <v>788518.84</v>
      </c>
      <c r="I30" s="221">
        <v>311158.5</v>
      </c>
      <c r="J30" s="221">
        <v>91285.17</v>
      </c>
      <c r="K30" s="221">
        <v>64891.98</v>
      </c>
      <c r="L30" s="221">
        <v>59267.99</v>
      </c>
      <c r="M30" s="221">
        <v>29885.1</v>
      </c>
      <c r="N30" s="221">
        <v>14182.55</v>
      </c>
      <c r="O30" s="221">
        <v>235414.65</v>
      </c>
      <c r="P30" s="221">
        <v>129929.66</v>
      </c>
      <c r="Q30" s="221">
        <v>360</v>
      </c>
      <c r="R30" s="221">
        <v>41956.67</v>
      </c>
      <c r="S30" s="221">
        <v>4008.74</v>
      </c>
      <c r="T30" s="221">
        <v>105884.17</v>
      </c>
      <c r="U30" s="221">
        <v>376399.23</v>
      </c>
      <c r="V30" s="221">
        <v>0</v>
      </c>
      <c r="W30" s="221">
        <v>0</v>
      </c>
      <c r="X30" s="221">
        <v>6289.1</v>
      </c>
    </row>
    <row r="31" spans="1:24" x14ac:dyDescent="0.25">
      <c r="A31" s="2" t="s">
        <v>16</v>
      </c>
      <c r="B31" s="221">
        <v>338261.13</v>
      </c>
      <c r="C31" s="221">
        <v>3600</v>
      </c>
      <c r="D31" s="221">
        <v>0</v>
      </c>
      <c r="E31" s="221">
        <v>10488</v>
      </c>
      <c r="F31" s="221">
        <v>0</v>
      </c>
      <c r="G31" s="221">
        <v>360</v>
      </c>
      <c r="H31" s="221">
        <v>11358.34</v>
      </c>
      <c r="I31" s="221">
        <v>29118.51</v>
      </c>
      <c r="J31" s="221">
        <v>5565.29</v>
      </c>
      <c r="K31" s="221">
        <v>9468.25</v>
      </c>
      <c r="L31" s="221">
        <v>8293.68</v>
      </c>
      <c r="M31" s="221">
        <v>720</v>
      </c>
      <c r="N31" s="221">
        <v>5760</v>
      </c>
      <c r="O31" s="221">
        <v>18683.07</v>
      </c>
      <c r="P31" s="221">
        <v>16026.38</v>
      </c>
      <c r="Q31" s="221">
        <v>360</v>
      </c>
      <c r="R31" s="221">
        <v>3785.76</v>
      </c>
      <c r="S31" s="221">
        <v>1080</v>
      </c>
      <c r="T31" s="221">
        <v>4320</v>
      </c>
      <c r="U31" s="221">
        <v>6116.67</v>
      </c>
      <c r="V31" s="221">
        <v>0</v>
      </c>
      <c r="W31" s="221">
        <v>0</v>
      </c>
      <c r="X31" s="221">
        <v>203157.18</v>
      </c>
    </row>
    <row r="32" spans="1:24" x14ac:dyDescent="0.25">
      <c r="A32" s="22" t="s">
        <v>265</v>
      </c>
      <c r="B32" s="223">
        <v>122553241.63</v>
      </c>
      <c r="C32" s="223">
        <v>2674788.13</v>
      </c>
      <c r="D32" s="223">
        <v>672549.48</v>
      </c>
      <c r="E32" s="223">
        <v>34247501.469999999</v>
      </c>
      <c r="F32" s="223">
        <v>95505.66</v>
      </c>
      <c r="G32" s="223">
        <v>216458.52</v>
      </c>
      <c r="H32" s="223">
        <v>18599872.09</v>
      </c>
      <c r="I32" s="223">
        <v>17368302.350000001</v>
      </c>
      <c r="J32" s="223">
        <v>5905008.2699999996</v>
      </c>
      <c r="K32" s="223">
        <v>10685849.57</v>
      </c>
      <c r="L32" s="223">
        <v>2853412.61</v>
      </c>
      <c r="M32" s="223">
        <v>779331.54</v>
      </c>
      <c r="N32" s="223">
        <v>1547311.03</v>
      </c>
      <c r="O32" s="223">
        <v>9889060.0299999993</v>
      </c>
      <c r="P32" s="223">
        <v>6965682.6100000003</v>
      </c>
      <c r="Q32" s="223">
        <v>33063.71</v>
      </c>
      <c r="R32" s="223">
        <v>1140020.8</v>
      </c>
      <c r="S32" s="223">
        <v>950049.99</v>
      </c>
      <c r="T32" s="223">
        <v>2580730.5</v>
      </c>
      <c r="U32" s="223">
        <v>5039273.91</v>
      </c>
      <c r="V32" s="223">
        <v>1110</v>
      </c>
      <c r="W32" s="223">
        <v>330</v>
      </c>
      <c r="X32" s="223">
        <v>308029.36</v>
      </c>
    </row>
    <row r="34" spans="1:3" x14ac:dyDescent="0.25">
      <c r="A34" s="261" t="str">
        <f>HYPERLINK("#'Vysvetlivky'!A15", "Vysvetlivky k sekciám SK-NACE")</f>
        <v>Vysvetlivky k sekciám SK-NACE</v>
      </c>
      <c r="B34" s="262"/>
      <c r="C34" s="262"/>
    </row>
    <row r="35" spans="1:3" x14ac:dyDescent="0.25">
      <c r="A35" s="261" t="str">
        <f>HYPERLINK("#'Obsah'!A1", "Späť na obsah dátovej prílohy")</f>
        <v>Späť na obsah dátovej prílohy</v>
      </c>
      <c r="B35" s="262"/>
      <c r="C35" s="262"/>
    </row>
  </sheetData>
  <mergeCells count="11">
    <mergeCell ref="A2:X2"/>
    <mergeCell ref="A3:X3"/>
    <mergeCell ref="A5:X5"/>
    <mergeCell ref="A7:A8"/>
    <mergeCell ref="B7:B8"/>
    <mergeCell ref="C7:X7"/>
    <mergeCell ref="A9:X9"/>
    <mergeCell ref="A17:X17"/>
    <mergeCell ref="A25:X25"/>
    <mergeCell ref="A34:C34"/>
    <mergeCell ref="A35:C35"/>
  </mergeCells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6"/>
  <sheetViews>
    <sheetView showGridLines="0" workbookViewId="0"/>
  </sheetViews>
  <sheetFormatPr defaultColWidth="11.19921875" defaultRowHeight="13.5" x14ac:dyDescent="0.25"/>
  <cols>
    <col min="1" max="1" width="12.796875" customWidth="1"/>
    <col min="2" max="5" width="15.19921875" customWidth="1"/>
    <col min="6" max="11" width="15.796875" customWidth="1"/>
  </cols>
  <sheetData>
    <row r="2" spans="1:11" ht="15.75" x14ac:dyDescent="0.25">
      <c r="A2" s="259" t="s">
        <v>80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</row>
    <row r="4" spans="1:11" x14ac:dyDescent="0.25">
      <c r="A4" s="271" t="s">
        <v>41</v>
      </c>
      <c r="B4" s="271"/>
      <c r="C4" s="271"/>
      <c r="D4" s="271"/>
      <c r="E4" s="271"/>
      <c r="F4" s="271"/>
      <c r="G4" s="271"/>
      <c r="H4" s="271"/>
      <c r="I4" s="271"/>
      <c r="J4" s="271"/>
      <c r="K4" s="271"/>
    </row>
    <row r="6" spans="1:11" ht="13.5" customHeight="1" x14ac:dyDescent="0.25">
      <c r="A6" s="272" t="s">
        <v>42</v>
      </c>
      <c r="B6" s="273" t="s">
        <v>43</v>
      </c>
      <c r="C6" s="273" t="s">
        <v>44</v>
      </c>
      <c r="D6" s="273" t="s">
        <v>45</v>
      </c>
      <c r="E6" s="267">
        <v>2022</v>
      </c>
      <c r="F6" s="266" t="s">
        <v>46</v>
      </c>
      <c r="G6" s="267"/>
      <c r="H6" s="268"/>
      <c r="I6" s="266" t="s">
        <v>47</v>
      </c>
      <c r="J6" s="267"/>
      <c r="K6" s="267"/>
    </row>
    <row r="7" spans="1:11" x14ac:dyDescent="0.25">
      <c r="A7" s="272"/>
      <c r="B7" s="273"/>
      <c r="C7" s="273"/>
      <c r="D7" s="273"/>
      <c r="E7" s="273"/>
      <c r="F7" s="11" t="s">
        <v>48</v>
      </c>
      <c r="G7" s="1" t="s">
        <v>49</v>
      </c>
      <c r="H7" s="255" t="s">
        <v>50</v>
      </c>
      <c r="I7" s="11" t="s">
        <v>48</v>
      </c>
      <c r="J7" s="1" t="s">
        <v>49</v>
      </c>
      <c r="K7" s="255" t="s">
        <v>50</v>
      </c>
    </row>
    <row r="8" spans="1:11" x14ac:dyDescent="0.25">
      <c r="A8" s="15" t="s">
        <v>51</v>
      </c>
      <c r="B8" s="40"/>
      <c r="C8" s="40"/>
      <c r="D8" s="40"/>
      <c r="E8" s="40"/>
      <c r="F8" s="31"/>
      <c r="G8" s="40"/>
      <c r="H8" s="40"/>
      <c r="I8" s="32"/>
      <c r="J8" s="26"/>
      <c r="K8" s="26"/>
    </row>
    <row r="9" spans="1:11" x14ac:dyDescent="0.25">
      <c r="A9" s="12" t="s">
        <v>52</v>
      </c>
      <c r="B9" s="57"/>
      <c r="C9" s="57">
        <v>129784</v>
      </c>
      <c r="D9" s="57">
        <v>229468</v>
      </c>
      <c r="E9" s="57">
        <v>215697</v>
      </c>
      <c r="F9" s="28"/>
      <c r="G9" s="57"/>
      <c r="H9" s="57"/>
      <c r="I9" s="30"/>
      <c r="J9" s="25"/>
      <c r="K9" s="25"/>
    </row>
    <row r="10" spans="1:11" x14ac:dyDescent="0.25">
      <c r="A10" s="12" t="s">
        <v>53</v>
      </c>
      <c r="B10" s="57"/>
      <c r="C10" s="57">
        <v>134968</v>
      </c>
      <c r="D10" s="57">
        <v>247804</v>
      </c>
      <c r="E10" s="57">
        <v>162330</v>
      </c>
      <c r="F10" s="28"/>
      <c r="G10" s="57"/>
      <c r="H10" s="57"/>
      <c r="I10" s="30"/>
      <c r="J10" s="25"/>
      <c r="K10" s="25"/>
    </row>
    <row r="11" spans="1:11" x14ac:dyDescent="0.25">
      <c r="A11" s="12" t="s">
        <v>54</v>
      </c>
      <c r="B11" s="57">
        <v>154834</v>
      </c>
      <c r="C11" s="57">
        <v>143256</v>
      </c>
      <c r="D11" s="57">
        <v>259955</v>
      </c>
      <c r="E11" s="57">
        <v>184411</v>
      </c>
      <c r="F11" s="28">
        <v>-11578</v>
      </c>
      <c r="G11" s="57">
        <v>105121</v>
      </c>
      <c r="H11" s="57">
        <v>29577</v>
      </c>
      <c r="I11" s="30">
        <v>-7.4999999999999997E-2</v>
      </c>
      <c r="J11" s="25">
        <v>0.67900000000000005</v>
      </c>
      <c r="K11" s="25">
        <v>0.19102393531136599</v>
      </c>
    </row>
    <row r="12" spans="1:11" x14ac:dyDescent="0.25">
      <c r="A12" s="12" t="s">
        <v>55</v>
      </c>
      <c r="B12" s="57">
        <v>143625</v>
      </c>
      <c r="C12" s="57">
        <v>193587</v>
      </c>
      <c r="D12" s="57">
        <v>248957</v>
      </c>
      <c r="E12" s="57"/>
      <c r="F12" s="28">
        <v>49962</v>
      </c>
      <c r="G12" s="57">
        <v>105332</v>
      </c>
      <c r="H12" s="57"/>
      <c r="I12" s="30">
        <v>0.34799999999999998</v>
      </c>
      <c r="J12" s="25">
        <v>0.73338207136640499</v>
      </c>
      <c r="K12" s="25"/>
    </row>
    <row r="13" spans="1:11" x14ac:dyDescent="0.25">
      <c r="A13" s="12" t="s">
        <v>56</v>
      </c>
      <c r="B13" s="57">
        <v>121150</v>
      </c>
      <c r="C13" s="57">
        <v>195391</v>
      </c>
      <c r="D13" s="57">
        <v>182314</v>
      </c>
      <c r="E13" s="57"/>
      <c r="F13" s="28">
        <v>74241</v>
      </c>
      <c r="G13" s="57">
        <v>61164</v>
      </c>
      <c r="H13" s="57"/>
      <c r="I13" s="30">
        <v>0.61280231118448203</v>
      </c>
      <c r="J13" s="25">
        <v>0.50486174164259201</v>
      </c>
      <c r="K13" s="25"/>
    </row>
    <row r="14" spans="1:11" x14ac:dyDescent="0.25">
      <c r="A14" s="12" t="s">
        <v>57</v>
      </c>
      <c r="B14" s="57">
        <v>115231</v>
      </c>
      <c r="C14" s="57">
        <v>146826</v>
      </c>
      <c r="D14" s="57">
        <v>145722</v>
      </c>
      <c r="E14" s="57"/>
      <c r="F14" s="28">
        <v>31595</v>
      </c>
      <c r="G14" s="57">
        <v>30491</v>
      </c>
      <c r="H14" s="57"/>
      <c r="I14" s="30">
        <v>0.27400000000000002</v>
      </c>
      <c r="J14" s="25">
        <v>0.26460761427046497</v>
      </c>
      <c r="K14" s="25"/>
    </row>
    <row r="15" spans="1:11" x14ac:dyDescent="0.25">
      <c r="A15" s="12" t="s">
        <v>58</v>
      </c>
      <c r="B15" s="57">
        <v>114831</v>
      </c>
      <c r="C15" s="57">
        <v>125594</v>
      </c>
      <c r="D15" s="57">
        <v>121481</v>
      </c>
      <c r="E15" s="57"/>
      <c r="F15" s="28">
        <v>10763</v>
      </c>
      <c r="G15" s="57">
        <v>6650</v>
      </c>
      <c r="H15" s="57"/>
      <c r="I15" s="30">
        <v>9.4E-2</v>
      </c>
      <c r="J15" s="25">
        <v>5.7911191228849301E-2</v>
      </c>
      <c r="K15" s="25"/>
    </row>
    <row r="16" spans="1:11" x14ac:dyDescent="0.25">
      <c r="A16" s="12" t="s">
        <v>59</v>
      </c>
      <c r="B16" s="57">
        <v>105385</v>
      </c>
      <c r="C16" s="57">
        <v>120112</v>
      </c>
      <c r="D16" s="57">
        <v>115335</v>
      </c>
      <c r="E16" s="57"/>
      <c r="F16" s="28">
        <v>14727</v>
      </c>
      <c r="G16" s="57">
        <v>9950</v>
      </c>
      <c r="H16" s="57"/>
      <c r="I16" s="30">
        <v>0.14000000000000001</v>
      </c>
      <c r="J16" s="25">
        <v>9.4415713811263499E-2</v>
      </c>
      <c r="K16" s="25"/>
    </row>
    <row r="17" spans="1:11" x14ac:dyDescent="0.25">
      <c r="A17" s="12" t="s">
        <v>60</v>
      </c>
      <c r="B17" s="57">
        <v>106004</v>
      </c>
      <c r="C17" s="57">
        <v>119297</v>
      </c>
      <c r="D17" s="57">
        <v>114759</v>
      </c>
      <c r="E17" s="57"/>
      <c r="F17" s="28">
        <v>13293</v>
      </c>
      <c r="G17" s="57">
        <v>8755</v>
      </c>
      <c r="H17" s="57"/>
      <c r="I17" s="30">
        <v>0.125</v>
      </c>
      <c r="J17" s="25">
        <v>8.2591222972717995E-2</v>
      </c>
      <c r="K17" s="25"/>
    </row>
    <row r="18" spans="1:11" x14ac:dyDescent="0.25">
      <c r="A18" s="12" t="s">
        <v>61</v>
      </c>
      <c r="B18" s="57">
        <v>112567</v>
      </c>
      <c r="C18" s="57">
        <v>122233</v>
      </c>
      <c r="D18" s="57">
        <v>127411</v>
      </c>
      <c r="E18" s="57"/>
      <c r="F18" s="28">
        <v>9666</v>
      </c>
      <c r="G18" s="57">
        <v>14844</v>
      </c>
      <c r="H18" s="57"/>
      <c r="I18" s="30">
        <v>8.5999999999999993E-2</v>
      </c>
      <c r="J18" s="25">
        <v>0.13186813186813201</v>
      </c>
      <c r="K18" s="25"/>
    </row>
    <row r="19" spans="1:11" x14ac:dyDescent="0.25">
      <c r="A19" s="12" t="s">
        <v>62</v>
      </c>
      <c r="B19" s="57">
        <v>125958</v>
      </c>
      <c r="C19" s="57">
        <v>181356</v>
      </c>
      <c r="D19" s="57">
        <v>168480</v>
      </c>
      <c r="E19" s="57"/>
      <c r="F19" s="28">
        <v>55398</v>
      </c>
      <c r="G19" s="57">
        <v>42522</v>
      </c>
      <c r="H19" s="57"/>
      <c r="I19" s="30">
        <v>0.44</v>
      </c>
      <c r="J19" s="25">
        <v>0.33758872004953999</v>
      </c>
      <c r="K19" s="25"/>
    </row>
    <row r="20" spans="1:11" x14ac:dyDescent="0.25">
      <c r="A20" s="17" t="s">
        <v>63</v>
      </c>
      <c r="B20" s="58">
        <v>121756</v>
      </c>
      <c r="C20" s="58">
        <v>232845</v>
      </c>
      <c r="D20" s="58">
        <v>243553</v>
      </c>
      <c r="E20" s="58"/>
      <c r="F20" s="33">
        <v>111089</v>
      </c>
      <c r="G20" s="58">
        <v>121797</v>
      </c>
      <c r="H20" s="58"/>
      <c r="I20" s="35">
        <v>0.91200000000000003</v>
      </c>
      <c r="J20" s="27">
        <v>1.00033673905187</v>
      </c>
      <c r="K20" s="27"/>
    </row>
    <row r="21" spans="1:11" x14ac:dyDescent="0.25">
      <c r="A21" s="16" t="s">
        <v>64</v>
      </c>
      <c r="B21" s="16"/>
      <c r="C21" s="16"/>
      <c r="D21" s="16"/>
      <c r="E21" s="16"/>
      <c r="F21" s="18"/>
      <c r="G21" s="16"/>
      <c r="H21" s="16"/>
      <c r="I21" s="18"/>
      <c r="J21" s="16"/>
      <c r="K21" s="16"/>
    </row>
    <row r="22" spans="1:11" x14ac:dyDescent="0.25">
      <c r="A22" s="12" t="s">
        <v>52</v>
      </c>
      <c r="B22" s="39"/>
      <c r="C22" s="39">
        <v>41409448.770000003</v>
      </c>
      <c r="D22" s="39">
        <v>67465597.629999995</v>
      </c>
      <c r="E22" s="39">
        <v>65146716.640000001</v>
      </c>
      <c r="F22" s="29"/>
      <c r="G22" s="39"/>
      <c r="H22" s="39"/>
      <c r="I22" s="30"/>
      <c r="J22" s="25"/>
      <c r="K22" s="25"/>
    </row>
    <row r="23" spans="1:11" x14ac:dyDescent="0.25">
      <c r="A23" s="12" t="s">
        <v>53</v>
      </c>
      <c r="B23" s="39"/>
      <c r="C23" s="39">
        <v>41458299.100000001</v>
      </c>
      <c r="D23" s="39">
        <v>73017970.650000006</v>
      </c>
      <c r="E23" s="39">
        <v>54343214.189999998</v>
      </c>
      <c r="F23" s="29"/>
      <c r="G23" s="39"/>
      <c r="H23" s="39"/>
      <c r="I23" s="30"/>
      <c r="J23" s="25"/>
      <c r="K23" s="25"/>
    </row>
    <row r="24" spans="1:11" x14ac:dyDescent="0.25">
      <c r="A24" s="12" t="s">
        <v>54</v>
      </c>
      <c r="B24" s="39">
        <v>39278114.75</v>
      </c>
      <c r="C24" s="39">
        <v>43000851.380000003</v>
      </c>
      <c r="D24" s="39">
        <v>75021369.439999998</v>
      </c>
      <c r="E24" s="39">
        <v>53083314.319999993</v>
      </c>
      <c r="F24" s="29">
        <v>3722736.63</v>
      </c>
      <c r="G24" s="39">
        <v>35743254.689999998</v>
      </c>
      <c r="H24" s="39">
        <v>13805199.569999993</v>
      </c>
      <c r="I24" s="30">
        <v>9.47789030531309E-2</v>
      </c>
      <c r="J24" s="25">
        <v>0.91000433492037702</v>
      </c>
      <c r="K24" s="25">
        <v>0.351473069872835</v>
      </c>
    </row>
    <row r="25" spans="1:11" x14ac:dyDescent="0.25">
      <c r="A25" s="12" t="s">
        <v>55</v>
      </c>
      <c r="B25" s="39">
        <v>40582739.829999998</v>
      </c>
      <c r="C25" s="39">
        <v>51420984.729999997</v>
      </c>
      <c r="D25" s="39">
        <v>79436447.170000002</v>
      </c>
      <c r="E25" s="39"/>
      <c r="F25" s="29">
        <v>10838244.9</v>
      </c>
      <c r="G25" s="39">
        <v>38853707.340000004</v>
      </c>
      <c r="H25" s="39"/>
      <c r="I25" s="30">
        <v>0.26706538162285498</v>
      </c>
      <c r="J25" s="25">
        <v>0.95739488025591901</v>
      </c>
      <c r="K25" s="25"/>
    </row>
    <row r="26" spans="1:11" x14ac:dyDescent="0.25">
      <c r="A26" s="12" t="s">
        <v>56</v>
      </c>
      <c r="B26" s="39">
        <v>37332972.710000001</v>
      </c>
      <c r="C26" s="39">
        <v>61536175.18</v>
      </c>
      <c r="D26" s="39">
        <v>64058384.352200001</v>
      </c>
      <c r="E26" s="39"/>
      <c r="F26" s="29">
        <v>24203202.469999999</v>
      </c>
      <c r="G26" s="39">
        <v>26725411.642200001</v>
      </c>
      <c r="H26" s="39"/>
      <c r="I26" s="30">
        <v>0.64830632851042502</v>
      </c>
      <c r="J26" s="25">
        <v>0.71586615536355003</v>
      </c>
      <c r="K26" s="25"/>
    </row>
    <row r="27" spans="1:11" x14ac:dyDescent="0.25">
      <c r="A27" s="12" t="s">
        <v>57</v>
      </c>
      <c r="B27" s="39">
        <v>36153616.200000003</v>
      </c>
      <c r="C27" s="39">
        <v>52924231.600000001</v>
      </c>
      <c r="D27" s="39">
        <v>51742571.716899998</v>
      </c>
      <c r="E27" s="39"/>
      <c r="F27" s="29">
        <v>16770615.4</v>
      </c>
      <c r="G27" s="39">
        <v>15588955.516899999</v>
      </c>
      <c r="H27" s="39"/>
      <c r="I27" s="30">
        <v>0.46387103594909501</v>
      </c>
      <c r="J27" s="25">
        <v>0.431186618529739</v>
      </c>
      <c r="K27" s="25"/>
    </row>
    <row r="28" spans="1:11" x14ac:dyDescent="0.25">
      <c r="A28" s="12" t="s">
        <v>58</v>
      </c>
      <c r="B28" s="39">
        <v>34957463.479999997</v>
      </c>
      <c r="C28" s="39">
        <v>44764626.43</v>
      </c>
      <c r="D28" s="39">
        <v>44955912.969999999</v>
      </c>
      <c r="E28" s="39"/>
      <c r="F28" s="29">
        <v>9807162.9499999993</v>
      </c>
      <c r="G28" s="39">
        <v>9998449.4895000104</v>
      </c>
      <c r="H28" s="39"/>
      <c r="I28" s="30">
        <v>0.28054561097120001</v>
      </c>
      <c r="J28" s="25">
        <v>0.28601759092382001</v>
      </c>
      <c r="K28" s="25"/>
    </row>
    <row r="29" spans="1:11" x14ac:dyDescent="0.25">
      <c r="A29" s="12" t="s">
        <v>59</v>
      </c>
      <c r="B29" s="39">
        <v>34782406.57</v>
      </c>
      <c r="C29" s="39">
        <v>44121771.899999999</v>
      </c>
      <c r="D29" s="39">
        <v>44040491.969999999</v>
      </c>
      <c r="E29" s="39"/>
      <c r="F29" s="29">
        <v>9339365.3300000001</v>
      </c>
      <c r="G29" s="39">
        <v>9258085.4000000302</v>
      </c>
      <c r="H29" s="39"/>
      <c r="I29" s="30">
        <v>0.26850831356951699</v>
      </c>
      <c r="J29" s="25">
        <v>0.26617150200254303</v>
      </c>
      <c r="K29" s="25"/>
    </row>
    <row r="30" spans="1:11" x14ac:dyDescent="0.25">
      <c r="A30" s="12" t="s">
        <v>60</v>
      </c>
      <c r="B30" s="39">
        <v>34418007.32</v>
      </c>
      <c r="C30" s="39">
        <v>43146794.07</v>
      </c>
      <c r="D30" s="39">
        <v>42822776.909999996</v>
      </c>
      <c r="E30" s="39"/>
      <c r="F30" s="29">
        <v>8728786.75</v>
      </c>
      <c r="G30" s="39">
        <v>8404769.58999997</v>
      </c>
      <c r="H30" s="39"/>
      <c r="I30" s="30">
        <v>0.25361104345305302</v>
      </c>
      <c r="J30" s="25">
        <v>0.244196867989973</v>
      </c>
      <c r="K30" s="25"/>
    </row>
    <row r="31" spans="1:11" x14ac:dyDescent="0.25">
      <c r="A31" s="12" t="s">
        <v>61</v>
      </c>
      <c r="B31" s="39">
        <v>33885806.68</v>
      </c>
      <c r="C31" s="39">
        <v>41702024.920000002</v>
      </c>
      <c r="D31" s="39">
        <v>43644555.990000002</v>
      </c>
      <c r="E31" s="39"/>
      <c r="F31" s="29">
        <v>7816218.2400000002</v>
      </c>
      <c r="G31" s="39">
        <v>9758749.30999998</v>
      </c>
      <c r="H31" s="39"/>
      <c r="I31" s="30">
        <v>0.23066348438484299</v>
      </c>
      <c r="J31" s="25">
        <v>0.28798928714185701</v>
      </c>
      <c r="K31" s="25"/>
    </row>
    <row r="32" spans="1:11" x14ac:dyDescent="0.25">
      <c r="A32" s="12" t="s">
        <v>62</v>
      </c>
      <c r="B32" s="39">
        <v>38460201.390000001</v>
      </c>
      <c r="C32" s="39">
        <v>52952283.259999998</v>
      </c>
      <c r="D32" s="39">
        <v>53596045.910000101</v>
      </c>
      <c r="E32" s="39"/>
      <c r="F32" s="29">
        <v>14492081.869999999</v>
      </c>
      <c r="G32" s="39">
        <v>15135844.5200001</v>
      </c>
      <c r="H32" s="39"/>
      <c r="I32" s="30">
        <v>0.37680722789371701</v>
      </c>
      <c r="J32" s="25">
        <v>0.39354563868548897</v>
      </c>
      <c r="K32" s="25"/>
    </row>
    <row r="33" spans="1:11" x14ac:dyDescent="0.25">
      <c r="A33" s="17" t="s">
        <v>63</v>
      </c>
      <c r="B33" s="42">
        <v>37581193.280000001</v>
      </c>
      <c r="C33" s="42">
        <v>63886269.219999999</v>
      </c>
      <c r="D33" s="42">
        <v>69597863.629999995</v>
      </c>
      <c r="E33" s="42"/>
      <c r="F33" s="34">
        <v>26305075.940000001</v>
      </c>
      <c r="G33" s="42">
        <v>32016670.350000001</v>
      </c>
      <c r="H33" s="42"/>
      <c r="I33" s="35">
        <v>0.69995318520125505</v>
      </c>
      <c r="J33" s="27">
        <v>0.85193330907453302</v>
      </c>
      <c r="K33" s="27"/>
    </row>
    <row r="34" spans="1:11" x14ac:dyDescent="0.25">
      <c r="A34" s="263" t="s">
        <v>65</v>
      </c>
      <c r="B34" s="264"/>
      <c r="C34" s="264"/>
      <c r="D34" s="264"/>
      <c r="E34" s="264"/>
      <c r="F34" s="264"/>
      <c r="G34" s="264"/>
      <c r="H34" s="265"/>
      <c r="I34" s="265"/>
      <c r="J34" s="263"/>
      <c r="K34" s="263"/>
    </row>
    <row r="35" spans="1:11" x14ac:dyDescent="0.25">
      <c r="A35" s="12"/>
      <c r="B35" s="24"/>
      <c r="C35" s="24"/>
      <c r="D35" s="24"/>
      <c r="E35" s="24"/>
      <c r="F35" s="24"/>
      <c r="G35" s="24"/>
      <c r="H35" s="25"/>
      <c r="I35" s="25"/>
      <c r="J35" s="12"/>
      <c r="K35" s="12"/>
    </row>
    <row r="36" spans="1:11" x14ac:dyDescent="0.25">
      <c r="A36" s="261" t="str">
        <f>HYPERLINK("#'Obsah'!A1", "Späť na obsah dátovej prílohy")</f>
        <v>Späť na obsah dátovej prílohy</v>
      </c>
      <c r="B36" s="262"/>
    </row>
  </sheetData>
  <mergeCells count="11">
    <mergeCell ref="A34:K34"/>
    <mergeCell ref="A36:B36"/>
    <mergeCell ref="F6:H6"/>
    <mergeCell ref="I6:K6"/>
    <mergeCell ref="A2:K2"/>
    <mergeCell ref="A4:K4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orientation="portrait" horizontalDpi="300" verticalDpi="30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199218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59" t="s">
        <v>283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</row>
    <row r="3" spans="1:24" x14ac:dyDescent="0.25">
      <c r="A3" s="281" t="s">
        <v>291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</row>
    <row r="5" spans="1:24" x14ac:dyDescent="0.25">
      <c r="A5" s="260" t="s">
        <v>2</v>
      </c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</row>
    <row r="7" spans="1:24" x14ac:dyDescent="0.25">
      <c r="A7" s="273" t="s">
        <v>4</v>
      </c>
      <c r="B7" s="273" t="s">
        <v>257</v>
      </c>
      <c r="C7" s="267" t="s">
        <v>292</v>
      </c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</row>
    <row r="8" spans="1:24" x14ac:dyDescent="0.25">
      <c r="A8" s="273"/>
      <c r="B8" s="273"/>
      <c r="C8" s="1" t="s">
        <v>293</v>
      </c>
      <c r="D8" s="1" t="s">
        <v>294</v>
      </c>
      <c r="E8" s="1" t="s">
        <v>295</v>
      </c>
      <c r="F8" s="1" t="s">
        <v>296</v>
      </c>
      <c r="G8" s="1" t="s">
        <v>297</v>
      </c>
      <c r="H8" s="1" t="s">
        <v>298</v>
      </c>
      <c r="I8" s="1" t="s">
        <v>299</v>
      </c>
      <c r="J8" s="1" t="s">
        <v>300</v>
      </c>
      <c r="K8" s="1" t="s">
        <v>301</v>
      </c>
      <c r="L8" s="1" t="s">
        <v>302</v>
      </c>
      <c r="M8" s="1" t="s">
        <v>303</v>
      </c>
      <c r="N8" s="1" t="s">
        <v>304</v>
      </c>
      <c r="O8" s="1" t="s">
        <v>305</v>
      </c>
      <c r="P8" s="1" t="s">
        <v>306</v>
      </c>
      <c r="Q8" s="1" t="s">
        <v>307</v>
      </c>
      <c r="R8" s="1" t="s">
        <v>308</v>
      </c>
      <c r="S8" s="1" t="s">
        <v>309</v>
      </c>
      <c r="T8" s="1" t="s">
        <v>310</v>
      </c>
      <c r="U8" s="1" t="s">
        <v>311</v>
      </c>
      <c r="V8" s="1" t="s">
        <v>312</v>
      </c>
      <c r="W8" s="1" t="s">
        <v>313</v>
      </c>
      <c r="X8" s="1" t="s">
        <v>314</v>
      </c>
    </row>
    <row r="9" spans="1:24" x14ac:dyDescent="0.25">
      <c r="A9" s="279" t="s">
        <v>264</v>
      </c>
      <c r="B9" s="280"/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0"/>
      <c r="X9" s="280"/>
    </row>
    <row r="10" spans="1:24" x14ac:dyDescent="0.25">
      <c r="A10" s="2" t="s">
        <v>11</v>
      </c>
      <c r="B10" s="224">
        <v>148</v>
      </c>
      <c r="C10" s="224">
        <v>3</v>
      </c>
      <c r="D10" s="224">
        <v>0</v>
      </c>
      <c r="E10" s="224">
        <v>6</v>
      </c>
      <c r="F10" s="224">
        <v>0</v>
      </c>
      <c r="G10" s="224">
        <v>0</v>
      </c>
      <c r="H10" s="224">
        <v>5</v>
      </c>
      <c r="I10" s="224">
        <v>27</v>
      </c>
      <c r="J10" s="224">
        <v>6</v>
      </c>
      <c r="K10" s="224">
        <v>31</v>
      </c>
      <c r="L10" s="224">
        <v>3</v>
      </c>
      <c r="M10" s="224">
        <v>0</v>
      </c>
      <c r="N10" s="224">
        <v>2</v>
      </c>
      <c r="O10" s="224">
        <v>14</v>
      </c>
      <c r="P10" s="224">
        <v>26</v>
      </c>
      <c r="Q10" s="224">
        <v>0</v>
      </c>
      <c r="R10" s="224">
        <v>7</v>
      </c>
      <c r="S10" s="224">
        <v>1</v>
      </c>
      <c r="T10" s="224">
        <v>9</v>
      </c>
      <c r="U10" s="224">
        <v>8</v>
      </c>
      <c r="V10" s="224">
        <v>0</v>
      </c>
      <c r="W10" s="224">
        <v>0</v>
      </c>
      <c r="X10" s="224">
        <v>0</v>
      </c>
    </row>
    <row r="11" spans="1:24" x14ac:dyDescent="0.25">
      <c r="A11" s="2" t="s">
        <v>12</v>
      </c>
      <c r="B11" s="224">
        <v>31398</v>
      </c>
      <c r="C11" s="224">
        <v>845</v>
      </c>
      <c r="D11" s="224">
        <v>2</v>
      </c>
      <c r="E11" s="224">
        <v>3879</v>
      </c>
      <c r="F11" s="224">
        <v>2</v>
      </c>
      <c r="G11" s="224">
        <v>23</v>
      </c>
      <c r="H11" s="224">
        <v>7484</v>
      </c>
      <c r="I11" s="224">
        <v>5630</v>
      </c>
      <c r="J11" s="224">
        <v>1108</v>
      </c>
      <c r="K11" s="224">
        <v>1768</v>
      </c>
      <c r="L11" s="224">
        <v>738</v>
      </c>
      <c r="M11" s="224">
        <v>540</v>
      </c>
      <c r="N11" s="224">
        <v>143</v>
      </c>
      <c r="O11" s="224">
        <v>3463</v>
      </c>
      <c r="P11" s="224">
        <v>1370</v>
      </c>
      <c r="Q11" s="224">
        <v>12</v>
      </c>
      <c r="R11" s="224">
        <v>479</v>
      </c>
      <c r="S11" s="224">
        <v>125</v>
      </c>
      <c r="T11" s="224">
        <v>782</v>
      </c>
      <c r="U11" s="224">
        <v>2930</v>
      </c>
      <c r="V11" s="224">
        <v>1</v>
      </c>
      <c r="W11" s="224">
        <v>0</v>
      </c>
      <c r="X11" s="224">
        <v>74</v>
      </c>
    </row>
    <row r="12" spans="1:24" x14ac:dyDescent="0.25">
      <c r="A12" s="2" t="s">
        <v>13</v>
      </c>
      <c r="B12" s="224">
        <v>6896</v>
      </c>
      <c r="C12" s="224">
        <v>103</v>
      </c>
      <c r="D12" s="224">
        <v>0</v>
      </c>
      <c r="E12" s="224">
        <v>830</v>
      </c>
      <c r="F12" s="224">
        <v>2</v>
      </c>
      <c r="G12" s="224">
        <v>18</v>
      </c>
      <c r="H12" s="224">
        <v>427</v>
      </c>
      <c r="I12" s="224">
        <v>1516</v>
      </c>
      <c r="J12" s="224">
        <v>333</v>
      </c>
      <c r="K12" s="224">
        <v>1089</v>
      </c>
      <c r="L12" s="224">
        <v>184</v>
      </c>
      <c r="M12" s="224">
        <v>16</v>
      </c>
      <c r="N12" s="224">
        <v>170</v>
      </c>
      <c r="O12" s="224">
        <v>896</v>
      </c>
      <c r="P12" s="224">
        <v>660</v>
      </c>
      <c r="Q12" s="224">
        <v>0</v>
      </c>
      <c r="R12" s="224">
        <v>124</v>
      </c>
      <c r="S12" s="224">
        <v>67</v>
      </c>
      <c r="T12" s="224">
        <v>191</v>
      </c>
      <c r="U12" s="224">
        <v>267</v>
      </c>
      <c r="V12" s="224">
        <v>0</v>
      </c>
      <c r="W12" s="224">
        <v>0</v>
      </c>
      <c r="X12" s="224">
        <v>3</v>
      </c>
    </row>
    <row r="13" spans="1:24" x14ac:dyDescent="0.25">
      <c r="A13" s="2" t="s">
        <v>14</v>
      </c>
      <c r="B13" s="224">
        <v>0</v>
      </c>
      <c r="C13" s="224">
        <v>0</v>
      </c>
      <c r="D13" s="224">
        <v>0</v>
      </c>
      <c r="E13" s="224">
        <v>0</v>
      </c>
      <c r="F13" s="224">
        <v>0</v>
      </c>
      <c r="G13" s="224">
        <v>0</v>
      </c>
      <c r="H13" s="224">
        <v>0</v>
      </c>
      <c r="I13" s="224">
        <v>0</v>
      </c>
      <c r="J13" s="224">
        <v>0</v>
      </c>
      <c r="K13" s="224">
        <v>0</v>
      </c>
      <c r="L13" s="224">
        <v>0</v>
      </c>
      <c r="M13" s="224">
        <v>0</v>
      </c>
      <c r="N13" s="224">
        <v>0</v>
      </c>
      <c r="O13" s="224">
        <v>0</v>
      </c>
      <c r="P13" s="224">
        <v>0</v>
      </c>
      <c r="Q13" s="224">
        <v>0</v>
      </c>
      <c r="R13" s="224">
        <v>0</v>
      </c>
      <c r="S13" s="224">
        <v>0</v>
      </c>
      <c r="T13" s="224">
        <v>0</v>
      </c>
      <c r="U13" s="224">
        <v>0</v>
      </c>
      <c r="V13" s="224">
        <v>0</v>
      </c>
      <c r="W13" s="224">
        <v>0</v>
      </c>
      <c r="X13" s="224">
        <v>0</v>
      </c>
    </row>
    <row r="14" spans="1:24" x14ac:dyDescent="0.25">
      <c r="A14" s="2" t="s">
        <v>15</v>
      </c>
      <c r="B14" s="224">
        <v>5540</v>
      </c>
      <c r="C14" s="224">
        <v>141</v>
      </c>
      <c r="D14" s="224">
        <v>1</v>
      </c>
      <c r="E14" s="224">
        <v>509</v>
      </c>
      <c r="F14" s="224">
        <v>0</v>
      </c>
      <c r="G14" s="224">
        <v>0</v>
      </c>
      <c r="H14" s="224">
        <v>1667</v>
      </c>
      <c r="I14" s="224">
        <v>702</v>
      </c>
      <c r="J14" s="224">
        <v>195</v>
      </c>
      <c r="K14" s="224">
        <v>118</v>
      </c>
      <c r="L14" s="224">
        <v>128</v>
      </c>
      <c r="M14" s="224">
        <v>72</v>
      </c>
      <c r="N14" s="224">
        <v>35</v>
      </c>
      <c r="O14" s="224">
        <v>613</v>
      </c>
      <c r="P14" s="224">
        <v>307</v>
      </c>
      <c r="Q14" s="224">
        <v>1</v>
      </c>
      <c r="R14" s="224">
        <v>105</v>
      </c>
      <c r="S14" s="224">
        <v>9</v>
      </c>
      <c r="T14" s="224">
        <v>204</v>
      </c>
      <c r="U14" s="224">
        <v>720</v>
      </c>
      <c r="V14" s="224">
        <v>0</v>
      </c>
      <c r="W14" s="224">
        <v>0</v>
      </c>
      <c r="X14" s="224">
        <v>13</v>
      </c>
    </row>
    <row r="15" spans="1:24" x14ac:dyDescent="0.25">
      <c r="A15" s="2" t="s">
        <v>16</v>
      </c>
      <c r="B15" s="224">
        <v>703</v>
      </c>
      <c r="C15" s="224">
        <v>8</v>
      </c>
      <c r="D15" s="224">
        <v>0</v>
      </c>
      <c r="E15" s="224">
        <v>20</v>
      </c>
      <c r="F15" s="224">
        <v>0</v>
      </c>
      <c r="G15" s="224">
        <v>1</v>
      </c>
      <c r="H15" s="224">
        <v>25</v>
      </c>
      <c r="I15" s="224">
        <v>61</v>
      </c>
      <c r="J15" s="224">
        <v>11</v>
      </c>
      <c r="K15" s="224">
        <v>23</v>
      </c>
      <c r="L15" s="224">
        <v>14</v>
      </c>
      <c r="M15" s="224">
        <v>0</v>
      </c>
      <c r="N15" s="224">
        <v>6</v>
      </c>
      <c r="O15" s="224">
        <v>42</v>
      </c>
      <c r="P15" s="224">
        <v>32</v>
      </c>
      <c r="Q15" s="224">
        <v>0</v>
      </c>
      <c r="R15" s="224">
        <v>12</v>
      </c>
      <c r="S15" s="224">
        <v>2</v>
      </c>
      <c r="T15" s="224">
        <v>10</v>
      </c>
      <c r="U15" s="224">
        <v>14</v>
      </c>
      <c r="V15" s="224">
        <v>0</v>
      </c>
      <c r="W15" s="224">
        <v>0</v>
      </c>
      <c r="X15" s="224">
        <v>422</v>
      </c>
    </row>
    <row r="16" spans="1:24" x14ac:dyDescent="0.25">
      <c r="A16" s="22" t="s">
        <v>265</v>
      </c>
      <c r="B16" s="226">
        <v>44685</v>
      </c>
      <c r="C16" s="226">
        <v>1100</v>
      </c>
      <c r="D16" s="226">
        <v>3</v>
      </c>
      <c r="E16" s="226">
        <v>5244</v>
      </c>
      <c r="F16" s="226">
        <v>4</v>
      </c>
      <c r="G16" s="226">
        <v>42</v>
      </c>
      <c r="H16" s="226">
        <v>9608</v>
      </c>
      <c r="I16" s="226">
        <v>7936</v>
      </c>
      <c r="J16" s="226">
        <v>1653</v>
      </c>
      <c r="K16" s="226">
        <v>3029</v>
      </c>
      <c r="L16" s="226">
        <v>1067</v>
      </c>
      <c r="M16" s="226">
        <v>628</v>
      </c>
      <c r="N16" s="226">
        <v>356</v>
      </c>
      <c r="O16" s="226">
        <v>5028</v>
      </c>
      <c r="P16" s="226">
        <v>2395</v>
      </c>
      <c r="Q16" s="226">
        <v>13</v>
      </c>
      <c r="R16" s="226">
        <v>727</v>
      </c>
      <c r="S16" s="226">
        <v>204</v>
      </c>
      <c r="T16" s="226">
        <v>1196</v>
      </c>
      <c r="U16" s="226">
        <v>3939</v>
      </c>
      <c r="V16" s="226">
        <v>1</v>
      </c>
      <c r="W16" s="226">
        <v>0</v>
      </c>
      <c r="X16" s="226">
        <v>512</v>
      </c>
    </row>
    <row r="17" spans="1:24" x14ac:dyDescent="0.25">
      <c r="A17" s="279" t="s">
        <v>266</v>
      </c>
      <c r="B17" s="280"/>
      <c r="C17" s="280"/>
      <c r="D17" s="280"/>
      <c r="E17" s="280"/>
      <c r="F17" s="280"/>
      <c r="G17" s="280"/>
      <c r="H17" s="280"/>
      <c r="I17" s="280"/>
      <c r="J17" s="280"/>
      <c r="K17" s="280"/>
      <c r="L17" s="280"/>
      <c r="M17" s="280"/>
      <c r="N17" s="280"/>
      <c r="O17" s="280"/>
      <c r="P17" s="280"/>
      <c r="Q17" s="280"/>
      <c r="R17" s="280"/>
      <c r="S17" s="280"/>
      <c r="T17" s="280"/>
      <c r="U17" s="280"/>
      <c r="V17" s="280"/>
      <c r="W17" s="280"/>
      <c r="X17" s="280"/>
    </row>
    <row r="18" spans="1:24" x14ac:dyDescent="0.25">
      <c r="A18" s="2" t="s">
        <v>11</v>
      </c>
      <c r="B18" s="224">
        <v>893</v>
      </c>
      <c r="C18" s="224">
        <v>11</v>
      </c>
      <c r="D18" s="224">
        <v>0</v>
      </c>
      <c r="E18" s="224">
        <v>605</v>
      </c>
      <c r="F18" s="224">
        <v>0</v>
      </c>
      <c r="G18" s="224">
        <v>0</v>
      </c>
      <c r="H18" s="224">
        <v>5</v>
      </c>
      <c r="I18" s="224">
        <v>72</v>
      </c>
      <c r="J18" s="224">
        <v>6</v>
      </c>
      <c r="K18" s="224">
        <v>76</v>
      </c>
      <c r="L18" s="224">
        <v>6</v>
      </c>
      <c r="M18" s="224">
        <v>0</v>
      </c>
      <c r="N18" s="224">
        <v>6</v>
      </c>
      <c r="O18" s="224">
        <v>25</v>
      </c>
      <c r="P18" s="224">
        <v>47</v>
      </c>
      <c r="Q18" s="224">
        <v>0</v>
      </c>
      <c r="R18" s="224">
        <v>8</v>
      </c>
      <c r="S18" s="224">
        <v>6</v>
      </c>
      <c r="T18" s="224">
        <v>12</v>
      </c>
      <c r="U18" s="224">
        <v>8</v>
      </c>
      <c r="V18" s="224">
        <v>0</v>
      </c>
      <c r="W18" s="224">
        <v>0</v>
      </c>
      <c r="X18" s="224">
        <v>0</v>
      </c>
    </row>
    <row r="19" spans="1:24" x14ac:dyDescent="0.25">
      <c r="A19" s="2" t="s">
        <v>12</v>
      </c>
      <c r="B19" s="224">
        <v>31368</v>
      </c>
      <c r="C19" s="224">
        <v>845</v>
      </c>
      <c r="D19" s="224">
        <v>2</v>
      </c>
      <c r="E19" s="224">
        <v>3875</v>
      </c>
      <c r="F19" s="224">
        <v>2</v>
      </c>
      <c r="G19" s="224">
        <v>23</v>
      </c>
      <c r="H19" s="224">
        <v>7477</v>
      </c>
      <c r="I19" s="224">
        <v>5627</v>
      </c>
      <c r="J19" s="224">
        <v>1107</v>
      </c>
      <c r="K19" s="224">
        <v>1764</v>
      </c>
      <c r="L19" s="224">
        <v>736</v>
      </c>
      <c r="M19" s="224">
        <v>539</v>
      </c>
      <c r="N19" s="224">
        <v>143</v>
      </c>
      <c r="O19" s="224">
        <v>3461</v>
      </c>
      <c r="P19" s="224">
        <v>1369</v>
      </c>
      <c r="Q19" s="224">
        <v>12</v>
      </c>
      <c r="R19" s="224">
        <v>479</v>
      </c>
      <c r="S19" s="224">
        <v>125</v>
      </c>
      <c r="T19" s="224">
        <v>781</v>
      </c>
      <c r="U19" s="224">
        <v>2926</v>
      </c>
      <c r="V19" s="224">
        <v>1</v>
      </c>
      <c r="W19" s="224">
        <v>0</v>
      </c>
      <c r="X19" s="224">
        <v>74</v>
      </c>
    </row>
    <row r="20" spans="1:24" x14ac:dyDescent="0.25">
      <c r="A20" s="2" t="s">
        <v>13</v>
      </c>
      <c r="B20" s="224">
        <v>45740</v>
      </c>
      <c r="C20" s="224">
        <v>296</v>
      </c>
      <c r="D20" s="224">
        <v>0</v>
      </c>
      <c r="E20" s="224">
        <v>29913</v>
      </c>
      <c r="F20" s="224">
        <v>7</v>
      </c>
      <c r="G20" s="224">
        <v>34</v>
      </c>
      <c r="H20" s="224">
        <v>717</v>
      </c>
      <c r="I20" s="224">
        <v>3506</v>
      </c>
      <c r="J20" s="224">
        <v>2300</v>
      </c>
      <c r="K20" s="224">
        <v>2619</v>
      </c>
      <c r="L20" s="224">
        <v>306</v>
      </c>
      <c r="M20" s="224">
        <v>12</v>
      </c>
      <c r="N20" s="224">
        <v>378</v>
      </c>
      <c r="O20" s="224">
        <v>2385</v>
      </c>
      <c r="P20" s="224">
        <v>2193</v>
      </c>
      <c r="Q20" s="224">
        <v>0</v>
      </c>
      <c r="R20" s="224">
        <v>189</v>
      </c>
      <c r="S20" s="224">
        <v>174</v>
      </c>
      <c r="T20" s="224">
        <v>307</v>
      </c>
      <c r="U20" s="224">
        <v>402</v>
      </c>
      <c r="V20" s="224">
        <v>0</v>
      </c>
      <c r="W20" s="224">
        <v>0</v>
      </c>
      <c r="X20" s="224">
        <v>2</v>
      </c>
    </row>
    <row r="21" spans="1:24" x14ac:dyDescent="0.25">
      <c r="A21" s="2" t="s">
        <v>14</v>
      </c>
      <c r="B21" s="224">
        <v>0</v>
      </c>
      <c r="C21" s="224">
        <v>0</v>
      </c>
      <c r="D21" s="224">
        <v>0</v>
      </c>
      <c r="E21" s="224">
        <v>0</v>
      </c>
      <c r="F21" s="224">
        <v>0</v>
      </c>
      <c r="G21" s="224">
        <v>0</v>
      </c>
      <c r="H21" s="224">
        <v>0</v>
      </c>
      <c r="I21" s="224">
        <v>0</v>
      </c>
      <c r="J21" s="224">
        <v>0</v>
      </c>
      <c r="K21" s="224">
        <v>0</v>
      </c>
      <c r="L21" s="224">
        <v>0</v>
      </c>
      <c r="M21" s="224">
        <v>0</v>
      </c>
      <c r="N21" s="224">
        <v>0</v>
      </c>
      <c r="O21" s="224">
        <v>0</v>
      </c>
      <c r="P21" s="224">
        <v>0</v>
      </c>
      <c r="Q21" s="224">
        <v>0</v>
      </c>
      <c r="R21" s="224">
        <v>0</v>
      </c>
      <c r="S21" s="224">
        <v>0</v>
      </c>
      <c r="T21" s="224">
        <v>0</v>
      </c>
      <c r="U21" s="224">
        <v>0</v>
      </c>
      <c r="V21" s="224">
        <v>0</v>
      </c>
      <c r="W21" s="224">
        <v>0</v>
      </c>
      <c r="X21" s="224">
        <v>0</v>
      </c>
    </row>
    <row r="22" spans="1:24" x14ac:dyDescent="0.25">
      <c r="A22" s="2" t="s">
        <v>15</v>
      </c>
      <c r="B22" s="224">
        <v>5537</v>
      </c>
      <c r="C22" s="224">
        <v>141</v>
      </c>
      <c r="D22" s="224">
        <v>1</v>
      </c>
      <c r="E22" s="224">
        <v>509</v>
      </c>
      <c r="F22" s="224">
        <v>0</v>
      </c>
      <c r="G22" s="224">
        <v>0</v>
      </c>
      <c r="H22" s="224">
        <v>1665</v>
      </c>
      <c r="I22" s="224">
        <v>702</v>
      </c>
      <c r="J22" s="224">
        <v>195</v>
      </c>
      <c r="K22" s="224">
        <v>118</v>
      </c>
      <c r="L22" s="224">
        <v>128</v>
      </c>
      <c r="M22" s="224">
        <v>72</v>
      </c>
      <c r="N22" s="224">
        <v>35</v>
      </c>
      <c r="O22" s="224">
        <v>612</v>
      </c>
      <c r="P22" s="224">
        <v>307</v>
      </c>
      <c r="Q22" s="224">
        <v>1</v>
      </c>
      <c r="R22" s="224">
        <v>105</v>
      </c>
      <c r="S22" s="224">
        <v>9</v>
      </c>
      <c r="T22" s="224">
        <v>204</v>
      </c>
      <c r="U22" s="224">
        <v>720</v>
      </c>
      <c r="V22" s="224">
        <v>0</v>
      </c>
      <c r="W22" s="224">
        <v>0</v>
      </c>
      <c r="X22" s="224">
        <v>13</v>
      </c>
    </row>
    <row r="23" spans="1:24" x14ac:dyDescent="0.25">
      <c r="A23" s="2" t="s">
        <v>16</v>
      </c>
      <c r="B23" s="224">
        <v>703</v>
      </c>
      <c r="C23" s="224">
        <v>8</v>
      </c>
      <c r="D23" s="224">
        <v>0</v>
      </c>
      <c r="E23" s="224">
        <v>20</v>
      </c>
      <c r="F23" s="224">
        <v>0</v>
      </c>
      <c r="G23" s="224">
        <v>1</v>
      </c>
      <c r="H23" s="224">
        <v>25</v>
      </c>
      <c r="I23" s="224">
        <v>61</v>
      </c>
      <c r="J23" s="224">
        <v>11</v>
      </c>
      <c r="K23" s="224">
        <v>23</v>
      </c>
      <c r="L23" s="224">
        <v>14</v>
      </c>
      <c r="M23" s="224">
        <v>0</v>
      </c>
      <c r="N23" s="224">
        <v>6</v>
      </c>
      <c r="O23" s="224">
        <v>42</v>
      </c>
      <c r="P23" s="224">
        <v>32</v>
      </c>
      <c r="Q23" s="224">
        <v>0</v>
      </c>
      <c r="R23" s="224">
        <v>12</v>
      </c>
      <c r="S23" s="224">
        <v>2</v>
      </c>
      <c r="T23" s="224">
        <v>10</v>
      </c>
      <c r="U23" s="224">
        <v>14</v>
      </c>
      <c r="V23" s="224">
        <v>0</v>
      </c>
      <c r="W23" s="224">
        <v>0</v>
      </c>
      <c r="X23" s="224">
        <v>422</v>
      </c>
    </row>
    <row r="24" spans="1:24" x14ac:dyDescent="0.25">
      <c r="A24" s="22" t="s">
        <v>265</v>
      </c>
      <c r="B24" s="226">
        <v>84241</v>
      </c>
      <c r="C24" s="226">
        <v>1301</v>
      </c>
      <c r="D24" s="226">
        <v>3</v>
      </c>
      <c r="E24" s="226">
        <v>34922</v>
      </c>
      <c r="F24" s="226">
        <v>9</v>
      </c>
      <c r="G24" s="226">
        <v>58</v>
      </c>
      <c r="H24" s="226">
        <v>9889</v>
      </c>
      <c r="I24" s="226">
        <v>9968</v>
      </c>
      <c r="J24" s="226">
        <v>3619</v>
      </c>
      <c r="K24" s="226">
        <v>4600</v>
      </c>
      <c r="L24" s="226">
        <v>1190</v>
      </c>
      <c r="M24" s="226">
        <v>623</v>
      </c>
      <c r="N24" s="226">
        <v>568</v>
      </c>
      <c r="O24" s="226">
        <v>6525</v>
      </c>
      <c r="P24" s="226">
        <v>3948</v>
      </c>
      <c r="Q24" s="226">
        <v>13</v>
      </c>
      <c r="R24" s="226">
        <v>793</v>
      </c>
      <c r="S24" s="226">
        <v>316</v>
      </c>
      <c r="T24" s="226">
        <v>1314</v>
      </c>
      <c r="U24" s="226">
        <v>4070</v>
      </c>
      <c r="V24" s="226">
        <v>1</v>
      </c>
      <c r="W24" s="226">
        <v>0</v>
      </c>
      <c r="X24" s="226">
        <v>511</v>
      </c>
    </row>
    <row r="25" spans="1:24" x14ac:dyDescent="0.25">
      <c r="A25" s="279" t="s">
        <v>267</v>
      </c>
      <c r="B25" s="280"/>
      <c r="C25" s="280"/>
      <c r="D25" s="280"/>
      <c r="E25" s="280"/>
      <c r="F25" s="280"/>
      <c r="G25" s="280"/>
      <c r="H25" s="280"/>
      <c r="I25" s="280"/>
      <c r="J25" s="280"/>
      <c r="K25" s="280"/>
      <c r="L25" s="280"/>
      <c r="M25" s="280"/>
      <c r="N25" s="280"/>
      <c r="O25" s="280"/>
      <c r="P25" s="280"/>
      <c r="Q25" s="280"/>
      <c r="R25" s="280"/>
      <c r="S25" s="280"/>
      <c r="T25" s="280"/>
      <c r="U25" s="280"/>
      <c r="V25" s="280"/>
      <c r="W25" s="280"/>
      <c r="X25" s="280"/>
    </row>
    <row r="26" spans="1:24" x14ac:dyDescent="0.25">
      <c r="A26" s="2" t="s">
        <v>11</v>
      </c>
      <c r="B26" s="225">
        <v>199279.39</v>
      </c>
      <c r="C26" s="225">
        <v>3583.01</v>
      </c>
      <c r="D26" s="225">
        <v>0</v>
      </c>
      <c r="E26" s="225">
        <v>62490.9</v>
      </c>
      <c r="F26" s="225">
        <v>0</v>
      </c>
      <c r="G26" s="225">
        <v>0</v>
      </c>
      <c r="H26" s="225">
        <v>2250.6999999999998</v>
      </c>
      <c r="I26" s="225">
        <v>39191.99</v>
      </c>
      <c r="J26" s="225">
        <v>3037</v>
      </c>
      <c r="K26" s="225">
        <v>29235.03</v>
      </c>
      <c r="L26" s="225">
        <v>1823.86</v>
      </c>
      <c r="M26" s="225">
        <v>0</v>
      </c>
      <c r="N26" s="225">
        <v>3160.98</v>
      </c>
      <c r="O26" s="225">
        <v>14818.15</v>
      </c>
      <c r="P26" s="225">
        <v>21264.33</v>
      </c>
      <c r="Q26" s="225">
        <v>0</v>
      </c>
      <c r="R26" s="225">
        <v>5551.17</v>
      </c>
      <c r="S26" s="225">
        <v>1869</v>
      </c>
      <c r="T26" s="225">
        <v>7330.13</v>
      </c>
      <c r="U26" s="225">
        <v>3673.14</v>
      </c>
      <c r="V26" s="225">
        <v>0</v>
      </c>
      <c r="W26" s="225">
        <v>0</v>
      </c>
      <c r="X26" s="225">
        <v>0</v>
      </c>
    </row>
    <row r="27" spans="1:24" x14ac:dyDescent="0.25">
      <c r="A27" s="2" t="s">
        <v>12</v>
      </c>
      <c r="B27" s="225">
        <v>14201191.6</v>
      </c>
      <c r="C27" s="225">
        <v>410702.11</v>
      </c>
      <c r="D27" s="225">
        <v>960</v>
      </c>
      <c r="E27" s="225">
        <v>1776171.43</v>
      </c>
      <c r="F27" s="225">
        <v>1080</v>
      </c>
      <c r="G27" s="225">
        <v>9420</v>
      </c>
      <c r="H27" s="225">
        <v>3733716.25</v>
      </c>
      <c r="I27" s="225">
        <v>2328115.5</v>
      </c>
      <c r="J27" s="225">
        <v>501004.96</v>
      </c>
      <c r="K27" s="225">
        <v>677347.89</v>
      </c>
      <c r="L27" s="225">
        <v>338611.29</v>
      </c>
      <c r="M27" s="225">
        <v>223281.71</v>
      </c>
      <c r="N27" s="225">
        <v>64437.35</v>
      </c>
      <c r="O27" s="225">
        <v>1564097.23</v>
      </c>
      <c r="P27" s="225">
        <v>645749.5</v>
      </c>
      <c r="Q27" s="225">
        <v>5865.16</v>
      </c>
      <c r="R27" s="225">
        <v>216063.49</v>
      </c>
      <c r="S27" s="225">
        <v>43576.98</v>
      </c>
      <c r="T27" s="225">
        <v>377644.76</v>
      </c>
      <c r="U27" s="225">
        <v>1248485.99</v>
      </c>
      <c r="V27" s="225">
        <v>300</v>
      </c>
      <c r="W27" s="225">
        <v>0</v>
      </c>
      <c r="X27" s="225">
        <v>34560</v>
      </c>
    </row>
    <row r="28" spans="1:24" x14ac:dyDescent="0.25">
      <c r="A28" s="2" t="s">
        <v>13</v>
      </c>
      <c r="B28" s="225">
        <v>14310590.109999999</v>
      </c>
      <c r="C28" s="225">
        <v>132789.51999999999</v>
      </c>
      <c r="D28" s="225">
        <v>0</v>
      </c>
      <c r="E28" s="225">
        <v>8199122.6799999997</v>
      </c>
      <c r="F28" s="225">
        <v>3163.7</v>
      </c>
      <c r="G28" s="225">
        <v>14206.22</v>
      </c>
      <c r="H28" s="225">
        <v>295391.46999999997</v>
      </c>
      <c r="I28" s="225">
        <v>1328275.02</v>
      </c>
      <c r="J28" s="225">
        <v>730454.22</v>
      </c>
      <c r="K28" s="225">
        <v>1221510.67</v>
      </c>
      <c r="L28" s="225">
        <v>153452.10999999999</v>
      </c>
      <c r="M28" s="225">
        <v>9000.26</v>
      </c>
      <c r="N28" s="225">
        <v>140474.93</v>
      </c>
      <c r="O28" s="225">
        <v>818299.33</v>
      </c>
      <c r="P28" s="225">
        <v>792051.7</v>
      </c>
      <c r="Q28" s="225">
        <v>0</v>
      </c>
      <c r="R28" s="225">
        <v>73980.490000000005</v>
      </c>
      <c r="S28" s="225">
        <v>72746.740000000005</v>
      </c>
      <c r="T28" s="225">
        <v>146364.74</v>
      </c>
      <c r="U28" s="225">
        <v>177930.31</v>
      </c>
      <c r="V28" s="225">
        <v>0</v>
      </c>
      <c r="W28" s="225">
        <v>0</v>
      </c>
      <c r="X28" s="225">
        <v>1376</v>
      </c>
    </row>
    <row r="29" spans="1:24" x14ac:dyDescent="0.25">
      <c r="A29" s="2" t="s">
        <v>14</v>
      </c>
      <c r="B29" s="225">
        <v>0</v>
      </c>
      <c r="C29" s="225">
        <v>0</v>
      </c>
      <c r="D29" s="225">
        <v>0</v>
      </c>
      <c r="E29" s="225">
        <v>0</v>
      </c>
      <c r="F29" s="225">
        <v>0</v>
      </c>
      <c r="G29" s="225">
        <v>0</v>
      </c>
      <c r="H29" s="225">
        <v>0</v>
      </c>
      <c r="I29" s="225">
        <v>0</v>
      </c>
      <c r="J29" s="225">
        <v>0</v>
      </c>
      <c r="K29" s="225">
        <v>0</v>
      </c>
      <c r="L29" s="225">
        <v>0</v>
      </c>
      <c r="M29" s="225">
        <v>0</v>
      </c>
      <c r="N29" s="225">
        <v>0</v>
      </c>
      <c r="O29" s="225">
        <v>0</v>
      </c>
      <c r="P29" s="225">
        <v>0</v>
      </c>
      <c r="Q29" s="225">
        <v>0</v>
      </c>
      <c r="R29" s="225">
        <v>0</v>
      </c>
      <c r="S29" s="225">
        <v>0</v>
      </c>
      <c r="T29" s="225">
        <v>0</v>
      </c>
      <c r="U29" s="225">
        <v>0</v>
      </c>
      <c r="V29" s="225">
        <v>0</v>
      </c>
      <c r="W29" s="225">
        <v>0</v>
      </c>
      <c r="X29" s="225">
        <v>0</v>
      </c>
    </row>
    <row r="30" spans="1:24" x14ac:dyDescent="0.25">
      <c r="A30" s="2" t="s">
        <v>15</v>
      </c>
      <c r="B30" s="225">
        <v>1130493.8799999999</v>
      </c>
      <c r="C30" s="225">
        <v>28943.93</v>
      </c>
      <c r="D30" s="225">
        <v>210</v>
      </c>
      <c r="E30" s="225">
        <v>103302.67</v>
      </c>
      <c r="F30" s="225">
        <v>0</v>
      </c>
      <c r="G30" s="225">
        <v>0</v>
      </c>
      <c r="H30" s="225">
        <v>345526.55</v>
      </c>
      <c r="I30" s="225">
        <v>142029.04</v>
      </c>
      <c r="J30" s="225">
        <v>39633.03</v>
      </c>
      <c r="K30" s="225">
        <v>23723.759999999998</v>
      </c>
      <c r="L30" s="225">
        <v>25817.040000000001</v>
      </c>
      <c r="M30" s="225">
        <v>14014.56</v>
      </c>
      <c r="N30" s="225">
        <v>7117.36</v>
      </c>
      <c r="O30" s="225">
        <v>125649.94</v>
      </c>
      <c r="P30" s="225">
        <v>62437.63</v>
      </c>
      <c r="Q30" s="225">
        <v>210</v>
      </c>
      <c r="R30" s="225">
        <v>21522.52</v>
      </c>
      <c r="S30" s="225">
        <v>1838.79</v>
      </c>
      <c r="T30" s="225">
        <v>41306.35</v>
      </c>
      <c r="U30" s="225">
        <v>144524.01</v>
      </c>
      <c r="V30" s="225">
        <v>0</v>
      </c>
      <c r="W30" s="225">
        <v>0</v>
      </c>
      <c r="X30" s="225">
        <v>2686.7</v>
      </c>
    </row>
    <row r="31" spans="1:24" x14ac:dyDescent="0.25">
      <c r="A31" s="2" t="s">
        <v>16</v>
      </c>
      <c r="B31" s="225">
        <v>143201.93</v>
      </c>
      <c r="C31" s="225">
        <v>1680</v>
      </c>
      <c r="D31" s="225">
        <v>0</v>
      </c>
      <c r="E31" s="225">
        <v>4127.6000000000004</v>
      </c>
      <c r="F31" s="225">
        <v>0</v>
      </c>
      <c r="G31" s="225">
        <v>210</v>
      </c>
      <c r="H31" s="225">
        <v>5172.0600000000004</v>
      </c>
      <c r="I31" s="225">
        <v>12711.61</v>
      </c>
      <c r="J31" s="225">
        <v>2253.88</v>
      </c>
      <c r="K31" s="225">
        <v>4485.24</v>
      </c>
      <c r="L31" s="225">
        <v>2727.45</v>
      </c>
      <c r="M31" s="225">
        <v>0</v>
      </c>
      <c r="N31" s="225">
        <v>1205.44</v>
      </c>
      <c r="O31" s="225">
        <v>8564.3700000000008</v>
      </c>
      <c r="P31" s="225">
        <v>6351.36</v>
      </c>
      <c r="Q31" s="225">
        <v>0</v>
      </c>
      <c r="R31" s="225">
        <v>2472.98</v>
      </c>
      <c r="S31" s="225">
        <v>420</v>
      </c>
      <c r="T31" s="225">
        <v>2100</v>
      </c>
      <c r="U31" s="225">
        <v>2940</v>
      </c>
      <c r="V31" s="225">
        <v>0</v>
      </c>
      <c r="W31" s="225">
        <v>0</v>
      </c>
      <c r="X31" s="225">
        <v>85779.94</v>
      </c>
    </row>
    <row r="32" spans="1:24" x14ac:dyDescent="0.25">
      <c r="A32" s="22" t="s">
        <v>265</v>
      </c>
      <c r="B32" s="227">
        <v>29984756.91</v>
      </c>
      <c r="C32" s="227">
        <v>577698.56999999995</v>
      </c>
      <c r="D32" s="227">
        <v>1170</v>
      </c>
      <c r="E32" s="227">
        <v>10145215.279999999</v>
      </c>
      <c r="F32" s="227">
        <v>4243.7</v>
      </c>
      <c r="G32" s="227">
        <v>23836.22</v>
      </c>
      <c r="H32" s="227">
        <v>4382057.03</v>
      </c>
      <c r="I32" s="227">
        <v>3850323.16</v>
      </c>
      <c r="J32" s="227">
        <v>1276383.0900000001</v>
      </c>
      <c r="K32" s="227">
        <v>1956302.59</v>
      </c>
      <c r="L32" s="227">
        <v>522431.75</v>
      </c>
      <c r="M32" s="227">
        <v>246296.53</v>
      </c>
      <c r="N32" s="227">
        <v>216396.06</v>
      </c>
      <c r="O32" s="227">
        <v>2531429.02</v>
      </c>
      <c r="P32" s="227">
        <v>1527854.52</v>
      </c>
      <c r="Q32" s="227">
        <v>6075.16</v>
      </c>
      <c r="R32" s="227">
        <v>319590.65000000002</v>
      </c>
      <c r="S32" s="227">
        <v>120451.51</v>
      </c>
      <c r="T32" s="227">
        <v>574745.98</v>
      </c>
      <c r="U32" s="227">
        <v>1577553.45</v>
      </c>
      <c r="V32" s="227">
        <v>300</v>
      </c>
      <c r="W32" s="227">
        <v>0</v>
      </c>
      <c r="X32" s="227">
        <v>124402.64</v>
      </c>
    </row>
    <row r="34" spans="1:3" x14ac:dyDescent="0.25">
      <c r="A34" s="261" t="str">
        <f>HYPERLINK("#'Vysvetlivky'!A15", "Vysvetlivky k sekciám SK-NACE")</f>
        <v>Vysvetlivky k sekciám SK-NACE</v>
      </c>
      <c r="B34" s="262"/>
      <c r="C34" s="262"/>
    </row>
    <row r="35" spans="1:3" x14ac:dyDescent="0.25">
      <c r="A35" s="261" t="str">
        <f>HYPERLINK("#'Obsah'!A1", "Späť na obsah dátovej prílohy")</f>
        <v>Späť na obsah dátovej prílohy</v>
      </c>
      <c r="B35" s="262"/>
      <c r="C35" s="262"/>
    </row>
  </sheetData>
  <mergeCells count="11">
    <mergeCell ref="A2:X2"/>
    <mergeCell ref="A3:X3"/>
    <mergeCell ref="A5:X5"/>
    <mergeCell ref="A7:A8"/>
    <mergeCell ref="B7:B8"/>
    <mergeCell ref="C7:X7"/>
    <mergeCell ref="A9:X9"/>
    <mergeCell ref="A17:X17"/>
    <mergeCell ref="A25:X25"/>
    <mergeCell ref="A34:C34"/>
    <mergeCell ref="A35:C35"/>
  </mergeCells>
  <pageMargins left="0.7" right="0.7" top="0.75" bottom="0.75" header="0.3" footer="0.3"/>
  <pageSetup paperSize="9" orientation="portrait" horizontalDpi="300" verticalDpi="30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199218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59" t="s">
        <v>284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</row>
    <row r="3" spans="1:24" x14ac:dyDescent="0.25">
      <c r="A3" s="281" t="s">
        <v>291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</row>
    <row r="5" spans="1:24" x14ac:dyDescent="0.25">
      <c r="A5" s="260" t="s">
        <v>2</v>
      </c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</row>
    <row r="7" spans="1:24" x14ac:dyDescent="0.25">
      <c r="A7" s="273" t="s">
        <v>4</v>
      </c>
      <c r="B7" s="273" t="s">
        <v>257</v>
      </c>
      <c r="C7" s="267" t="s">
        <v>292</v>
      </c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</row>
    <row r="8" spans="1:24" x14ac:dyDescent="0.25">
      <c r="A8" s="273"/>
      <c r="B8" s="273"/>
      <c r="C8" s="1" t="s">
        <v>293</v>
      </c>
      <c r="D8" s="1" t="s">
        <v>294</v>
      </c>
      <c r="E8" s="1" t="s">
        <v>295</v>
      </c>
      <c r="F8" s="1" t="s">
        <v>296</v>
      </c>
      <c r="G8" s="1" t="s">
        <v>297</v>
      </c>
      <c r="H8" s="1" t="s">
        <v>298</v>
      </c>
      <c r="I8" s="1" t="s">
        <v>299</v>
      </c>
      <c r="J8" s="1" t="s">
        <v>300</v>
      </c>
      <c r="K8" s="1" t="s">
        <v>301</v>
      </c>
      <c r="L8" s="1" t="s">
        <v>302</v>
      </c>
      <c r="M8" s="1" t="s">
        <v>303</v>
      </c>
      <c r="N8" s="1" t="s">
        <v>304</v>
      </c>
      <c r="O8" s="1" t="s">
        <v>305</v>
      </c>
      <c r="P8" s="1" t="s">
        <v>306</v>
      </c>
      <c r="Q8" s="1" t="s">
        <v>307</v>
      </c>
      <c r="R8" s="1" t="s">
        <v>308</v>
      </c>
      <c r="S8" s="1" t="s">
        <v>309</v>
      </c>
      <c r="T8" s="1" t="s">
        <v>310</v>
      </c>
      <c r="U8" s="1" t="s">
        <v>311</v>
      </c>
      <c r="V8" s="1" t="s">
        <v>312</v>
      </c>
      <c r="W8" s="1" t="s">
        <v>313</v>
      </c>
      <c r="X8" s="1" t="s">
        <v>314</v>
      </c>
    </row>
    <row r="9" spans="1:24" x14ac:dyDescent="0.25">
      <c r="A9" s="279" t="s">
        <v>264</v>
      </c>
      <c r="B9" s="280"/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0"/>
      <c r="X9" s="280"/>
    </row>
    <row r="10" spans="1:24" x14ac:dyDescent="0.25">
      <c r="A10" s="2" t="s">
        <v>11</v>
      </c>
      <c r="B10" s="228">
        <v>119</v>
      </c>
      <c r="C10" s="228">
        <v>4</v>
      </c>
      <c r="D10" s="228">
        <v>0</v>
      </c>
      <c r="E10" s="228">
        <v>8</v>
      </c>
      <c r="F10" s="228">
        <v>0</v>
      </c>
      <c r="G10" s="228">
        <v>0</v>
      </c>
      <c r="H10" s="228">
        <v>4</v>
      </c>
      <c r="I10" s="228">
        <v>17</v>
      </c>
      <c r="J10" s="228">
        <v>2</v>
      </c>
      <c r="K10" s="228">
        <v>40</v>
      </c>
      <c r="L10" s="228">
        <v>0</v>
      </c>
      <c r="M10" s="228">
        <v>0</v>
      </c>
      <c r="N10" s="228">
        <v>6</v>
      </c>
      <c r="O10" s="228">
        <v>7</v>
      </c>
      <c r="P10" s="228">
        <v>13</v>
      </c>
      <c r="Q10" s="228">
        <v>0</v>
      </c>
      <c r="R10" s="228">
        <v>4</v>
      </c>
      <c r="S10" s="228">
        <v>1</v>
      </c>
      <c r="T10" s="228">
        <v>7</v>
      </c>
      <c r="U10" s="228">
        <v>6</v>
      </c>
      <c r="V10" s="228">
        <v>0</v>
      </c>
      <c r="W10" s="228">
        <v>0</v>
      </c>
      <c r="X10" s="228">
        <v>0</v>
      </c>
    </row>
    <row r="11" spans="1:24" x14ac:dyDescent="0.25">
      <c r="A11" s="2" t="s">
        <v>12</v>
      </c>
      <c r="B11" s="228">
        <v>33411</v>
      </c>
      <c r="C11" s="228">
        <v>854</v>
      </c>
      <c r="D11" s="228">
        <v>1</v>
      </c>
      <c r="E11" s="228">
        <v>3980</v>
      </c>
      <c r="F11" s="228">
        <v>4</v>
      </c>
      <c r="G11" s="228">
        <v>20</v>
      </c>
      <c r="H11" s="228">
        <v>7827</v>
      </c>
      <c r="I11" s="228">
        <v>5907</v>
      </c>
      <c r="J11" s="228">
        <v>1093</v>
      </c>
      <c r="K11" s="228">
        <v>2190</v>
      </c>
      <c r="L11" s="228">
        <v>733</v>
      </c>
      <c r="M11" s="228">
        <v>617</v>
      </c>
      <c r="N11" s="228">
        <v>149</v>
      </c>
      <c r="O11" s="228">
        <v>3756</v>
      </c>
      <c r="P11" s="228">
        <v>1390</v>
      </c>
      <c r="Q11" s="228">
        <v>11</v>
      </c>
      <c r="R11" s="228">
        <v>490</v>
      </c>
      <c r="S11" s="228">
        <v>163</v>
      </c>
      <c r="T11" s="228">
        <v>744</v>
      </c>
      <c r="U11" s="228">
        <v>3405</v>
      </c>
      <c r="V11" s="228">
        <v>1</v>
      </c>
      <c r="W11" s="228">
        <v>0</v>
      </c>
      <c r="X11" s="228">
        <v>76</v>
      </c>
    </row>
    <row r="12" spans="1:24" x14ac:dyDescent="0.25">
      <c r="A12" s="2" t="s">
        <v>13</v>
      </c>
      <c r="B12" s="228">
        <v>6686</v>
      </c>
      <c r="C12" s="228">
        <v>88</v>
      </c>
      <c r="D12" s="228">
        <v>0</v>
      </c>
      <c r="E12" s="228">
        <v>846</v>
      </c>
      <c r="F12" s="228">
        <v>4</v>
      </c>
      <c r="G12" s="228">
        <v>19</v>
      </c>
      <c r="H12" s="228">
        <v>396</v>
      </c>
      <c r="I12" s="228">
        <v>1418</v>
      </c>
      <c r="J12" s="228">
        <v>296</v>
      </c>
      <c r="K12" s="228">
        <v>1344</v>
      </c>
      <c r="L12" s="228">
        <v>163</v>
      </c>
      <c r="M12" s="228">
        <v>23</v>
      </c>
      <c r="N12" s="228">
        <v>146</v>
      </c>
      <c r="O12" s="228">
        <v>753</v>
      </c>
      <c r="P12" s="228">
        <v>575</v>
      </c>
      <c r="Q12" s="228">
        <v>2</v>
      </c>
      <c r="R12" s="228">
        <v>104</v>
      </c>
      <c r="S12" s="228">
        <v>62</v>
      </c>
      <c r="T12" s="228">
        <v>188</v>
      </c>
      <c r="U12" s="228">
        <v>258</v>
      </c>
      <c r="V12" s="228">
        <v>0</v>
      </c>
      <c r="W12" s="228">
        <v>0</v>
      </c>
      <c r="X12" s="228">
        <v>1</v>
      </c>
    </row>
    <row r="13" spans="1:24" x14ac:dyDescent="0.25">
      <c r="A13" s="2" t="s">
        <v>14</v>
      </c>
      <c r="B13" s="228">
        <v>0</v>
      </c>
      <c r="C13" s="228">
        <v>0</v>
      </c>
      <c r="D13" s="228">
        <v>0</v>
      </c>
      <c r="E13" s="228">
        <v>0</v>
      </c>
      <c r="F13" s="228">
        <v>0</v>
      </c>
      <c r="G13" s="228">
        <v>0</v>
      </c>
      <c r="H13" s="228">
        <v>0</v>
      </c>
      <c r="I13" s="228">
        <v>0</v>
      </c>
      <c r="J13" s="228">
        <v>0</v>
      </c>
      <c r="K13" s="228">
        <v>0</v>
      </c>
      <c r="L13" s="228">
        <v>0</v>
      </c>
      <c r="M13" s="228">
        <v>0</v>
      </c>
      <c r="N13" s="228">
        <v>0</v>
      </c>
      <c r="O13" s="228">
        <v>0</v>
      </c>
      <c r="P13" s="228">
        <v>0</v>
      </c>
      <c r="Q13" s="228">
        <v>0</v>
      </c>
      <c r="R13" s="228">
        <v>0</v>
      </c>
      <c r="S13" s="228">
        <v>0</v>
      </c>
      <c r="T13" s="228">
        <v>0</v>
      </c>
      <c r="U13" s="228">
        <v>0</v>
      </c>
      <c r="V13" s="228">
        <v>0</v>
      </c>
      <c r="W13" s="228">
        <v>0</v>
      </c>
      <c r="X13" s="228">
        <v>0</v>
      </c>
    </row>
    <row r="14" spans="1:24" x14ac:dyDescent="0.25">
      <c r="A14" s="2" t="s">
        <v>15</v>
      </c>
      <c r="B14" s="228">
        <v>5458</v>
      </c>
      <c r="C14" s="228">
        <v>147</v>
      </c>
      <c r="D14" s="228">
        <v>1</v>
      </c>
      <c r="E14" s="228">
        <v>517</v>
      </c>
      <c r="F14" s="228">
        <v>0</v>
      </c>
      <c r="G14" s="228">
        <v>2</v>
      </c>
      <c r="H14" s="228">
        <v>1648</v>
      </c>
      <c r="I14" s="228">
        <v>677</v>
      </c>
      <c r="J14" s="228">
        <v>185</v>
      </c>
      <c r="K14" s="228">
        <v>121</v>
      </c>
      <c r="L14" s="228">
        <v>128</v>
      </c>
      <c r="M14" s="228">
        <v>62</v>
      </c>
      <c r="N14" s="228">
        <v>27</v>
      </c>
      <c r="O14" s="228">
        <v>563</v>
      </c>
      <c r="P14" s="228">
        <v>285</v>
      </c>
      <c r="Q14" s="228">
        <v>1</v>
      </c>
      <c r="R14" s="228">
        <v>86</v>
      </c>
      <c r="S14" s="228">
        <v>5</v>
      </c>
      <c r="T14" s="228">
        <v>205</v>
      </c>
      <c r="U14" s="228">
        <v>787</v>
      </c>
      <c r="V14" s="228">
        <v>0</v>
      </c>
      <c r="W14" s="228">
        <v>0</v>
      </c>
      <c r="X14" s="228">
        <v>11</v>
      </c>
    </row>
    <row r="15" spans="1:24" x14ac:dyDescent="0.25">
      <c r="A15" s="2" t="s">
        <v>16</v>
      </c>
      <c r="B15" s="228">
        <v>663</v>
      </c>
      <c r="C15" s="228">
        <v>8</v>
      </c>
      <c r="D15" s="228">
        <v>0</v>
      </c>
      <c r="E15" s="228">
        <v>16</v>
      </c>
      <c r="F15" s="228">
        <v>0</v>
      </c>
      <c r="G15" s="228">
        <v>1</v>
      </c>
      <c r="H15" s="228">
        <v>21</v>
      </c>
      <c r="I15" s="228">
        <v>61</v>
      </c>
      <c r="J15" s="228">
        <v>8</v>
      </c>
      <c r="K15" s="228">
        <v>21</v>
      </c>
      <c r="L15" s="228">
        <v>18</v>
      </c>
      <c r="M15" s="228">
        <v>0</v>
      </c>
      <c r="N15" s="228">
        <v>9</v>
      </c>
      <c r="O15" s="228">
        <v>39</v>
      </c>
      <c r="P15" s="228">
        <v>32</v>
      </c>
      <c r="Q15" s="228">
        <v>0</v>
      </c>
      <c r="R15" s="228">
        <v>11</v>
      </c>
      <c r="S15" s="228">
        <v>1</v>
      </c>
      <c r="T15" s="228">
        <v>16</v>
      </c>
      <c r="U15" s="228">
        <v>16</v>
      </c>
      <c r="V15" s="228">
        <v>0</v>
      </c>
      <c r="W15" s="228">
        <v>0</v>
      </c>
      <c r="X15" s="228">
        <v>385</v>
      </c>
    </row>
    <row r="16" spans="1:24" x14ac:dyDescent="0.25">
      <c r="A16" s="22" t="s">
        <v>265</v>
      </c>
      <c r="B16" s="230">
        <v>46337</v>
      </c>
      <c r="C16" s="230">
        <v>1101</v>
      </c>
      <c r="D16" s="230">
        <v>2</v>
      </c>
      <c r="E16" s="230">
        <v>5367</v>
      </c>
      <c r="F16" s="230">
        <v>8</v>
      </c>
      <c r="G16" s="230">
        <v>42</v>
      </c>
      <c r="H16" s="230">
        <v>9896</v>
      </c>
      <c r="I16" s="230">
        <v>8080</v>
      </c>
      <c r="J16" s="230">
        <v>1584</v>
      </c>
      <c r="K16" s="230">
        <v>3716</v>
      </c>
      <c r="L16" s="230">
        <v>1042</v>
      </c>
      <c r="M16" s="230">
        <v>702</v>
      </c>
      <c r="N16" s="230">
        <v>337</v>
      </c>
      <c r="O16" s="230">
        <v>5118</v>
      </c>
      <c r="P16" s="230">
        <v>2295</v>
      </c>
      <c r="Q16" s="230">
        <v>14</v>
      </c>
      <c r="R16" s="230">
        <v>695</v>
      </c>
      <c r="S16" s="230">
        <v>232</v>
      </c>
      <c r="T16" s="230">
        <v>1160</v>
      </c>
      <c r="U16" s="230">
        <v>4472</v>
      </c>
      <c r="V16" s="230">
        <v>1</v>
      </c>
      <c r="W16" s="230">
        <v>0</v>
      </c>
      <c r="X16" s="230">
        <v>473</v>
      </c>
    </row>
    <row r="17" spans="1:24" x14ac:dyDescent="0.25">
      <c r="A17" s="279" t="s">
        <v>266</v>
      </c>
      <c r="B17" s="280"/>
      <c r="C17" s="280"/>
      <c r="D17" s="280"/>
      <c r="E17" s="280"/>
      <c r="F17" s="280"/>
      <c r="G17" s="280"/>
      <c r="H17" s="280"/>
      <c r="I17" s="280"/>
      <c r="J17" s="280"/>
      <c r="K17" s="280"/>
      <c r="L17" s="280"/>
      <c r="M17" s="280"/>
      <c r="N17" s="280"/>
      <c r="O17" s="280"/>
      <c r="P17" s="280"/>
      <c r="Q17" s="280"/>
      <c r="R17" s="280"/>
      <c r="S17" s="280"/>
      <c r="T17" s="280"/>
      <c r="U17" s="280"/>
      <c r="V17" s="280"/>
      <c r="W17" s="280"/>
      <c r="X17" s="280"/>
    </row>
    <row r="18" spans="1:24" x14ac:dyDescent="0.25">
      <c r="A18" s="2" t="s">
        <v>11</v>
      </c>
      <c r="B18" s="228">
        <v>276</v>
      </c>
      <c r="C18" s="228">
        <v>13</v>
      </c>
      <c r="D18" s="228">
        <v>0</v>
      </c>
      <c r="E18" s="228">
        <v>18</v>
      </c>
      <c r="F18" s="228">
        <v>0</v>
      </c>
      <c r="G18" s="228">
        <v>0</v>
      </c>
      <c r="H18" s="228">
        <v>5</v>
      </c>
      <c r="I18" s="228">
        <v>27</v>
      </c>
      <c r="J18" s="228">
        <v>1</v>
      </c>
      <c r="K18" s="228">
        <v>122</v>
      </c>
      <c r="L18" s="228">
        <v>0</v>
      </c>
      <c r="M18" s="228">
        <v>0</v>
      </c>
      <c r="N18" s="228">
        <v>12</v>
      </c>
      <c r="O18" s="228">
        <v>11</v>
      </c>
      <c r="P18" s="228">
        <v>21</v>
      </c>
      <c r="Q18" s="228">
        <v>0</v>
      </c>
      <c r="R18" s="228">
        <v>18</v>
      </c>
      <c r="S18" s="228">
        <v>3</v>
      </c>
      <c r="T18" s="228">
        <v>18</v>
      </c>
      <c r="U18" s="228">
        <v>7</v>
      </c>
      <c r="V18" s="228">
        <v>0</v>
      </c>
      <c r="W18" s="228">
        <v>0</v>
      </c>
      <c r="X18" s="228">
        <v>0</v>
      </c>
    </row>
    <row r="19" spans="1:24" x14ac:dyDescent="0.25">
      <c r="A19" s="2" t="s">
        <v>12</v>
      </c>
      <c r="B19" s="228">
        <v>33383</v>
      </c>
      <c r="C19" s="228">
        <v>852</v>
      </c>
      <c r="D19" s="228">
        <v>1</v>
      </c>
      <c r="E19" s="228">
        <v>3980</v>
      </c>
      <c r="F19" s="228">
        <v>4</v>
      </c>
      <c r="G19" s="228">
        <v>20</v>
      </c>
      <c r="H19" s="228">
        <v>7825</v>
      </c>
      <c r="I19" s="228">
        <v>5899</v>
      </c>
      <c r="J19" s="228">
        <v>1091</v>
      </c>
      <c r="K19" s="228">
        <v>2188</v>
      </c>
      <c r="L19" s="228">
        <v>733</v>
      </c>
      <c r="M19" s="228">
        <v>616</v>
      </c>
      <c r="N19" s="228">
        <v>149</v>
      </c>
      <c r="O19" s="228">
        <v>3752</v>
      </c>
      <c r="P19" s="228">
        <v>1389</v>
      </c>
      <c r="Q19" s="228">
        <v>11</v>
      </c>
      <c r="R19" s="228">
        <v>490</v>
      </c>
      <c r="S19" s="228">
        <v>163</v>
      </c>
      <c r="T19" s="228">
        <v>743</v>
      </c>
      <c r="U19" s="228">
        <v>3400</v>
      </c>
      <c r="V19" s="228">
        <v>1</v>
      </c>
      <c r="W19" s="228">
        <v>0</v>
      </c>
      <c r="X19" s="228">
        <v>76</v>
      </c>
    </row>
    <row r="20" spans="1:24" x14ac:dyDescent="0.25">
      <c r="A20" s="2" t="s">
        <v>13</v>
      </c>
      <c r="B20" s="228">
        <v>56172</v>
      </c>
      <c r="C20" s="228">
        <v>347</v>
      </c>
      <c r="D20" s="228">
        <v>0</v>
      </c>
      <c r="E20" s="228">
        <v>37325</v>
      </c>
      <c r="F20" s="228">
        <v>14</v>
      </c>
      <c r="G20" s="228">
        <v>39</v>
      </c>
      <c r="H20" s="228">
        <v>852</v>
      </c>
      <c r="I20" s="228">
        <v>3976</v>
      </c>
      <c r="J20" s="228">
        <v>2787</v>
      </c>
      <c r="K20" s="228">
        <v>3661</v>
      </c>
      <c r="L20" s="228">
        <v>325</v>
      </c>
      <c r="M20" s="228">
        <v>22</v>
      </c>
      <c r="N20" s="228">
        <v>921</v>
      </c>
      <c r="O20" s="228">
        <v>2677</v>
      </c>
      <c r="P20" s="228">
        <v>2138</v>
      </c>
      <c r="Q20" s="228">
        <v>2</v>
      </c>
      <c r="R20" s="228">
        <v>197</v>
      </c>
      <c r="S20" s="228">
        <v>199</v>
      </c>
      <c r="T20" s="228">
        <v>312</v>
      </c>
      <c r="U20" s="228">
        <v>377</v>
      </c>
      <c r="V20" s="228">
        <v>0</v>
      </c>
      <c r="W20" s="228">
        <v>0</v>
      </c>
      <c r="X20" s="228">
        <v>1</v>
      </c>
    </row>
    <row r="21" spans="1:24" x14ac:dyDescent="0.25">
      <c r="A21" s="2" t="s">
        <v>14</v>
      </c>
      <c r="B21" s="228">
        <v>0</v>
      </c>
      <c r="C21" s="228">
        <v>0</v>
      </c>
      <c r="D21" s="228">
        <v>0</v>
      </c>
      <c r="E21" s="228">
        <v>0</v>
      </c>
      <c r="F21" s="228">
        <v>0</v>
      </c>
      <c r="G21" s="228">
        <v>0</v>
      </c>
      <c r="H21" s="228">
        <v>0</v>
      </c>
      <c r="I21" s="228">
        <v>0</v>
      </c>
      <c r="J21" s="228">
        <v>0</v>
      </c>
      <c r="K21" s="228">
        <v>0</v>
      </c>
      <c r="L21" s="228">
        <v>0</v>
      </c>
      <c r="M21" s="228">
        <v>0</v>
      </c>
      <c r="N21" s="228">
        <v>0</v>
      </c>
      <c r="O21" s="228">
        <v>0</v>
      </c>
      <c r="P21" s="228">
        <v>0</v>
      </c>
      <c r="Q21" s="228">
        <v>0</v>
      </c>
      <c r="R21" s="228">
        <v>0</v>
      </c>
      <c r="S21" s="228">
        <v>0</v>
      </c>
      <c r="T21" s="228">
        <v>0</v>
      </c>
      <c r="U21" s="228">
        <v>0</v>
      </c>
      <c r="V21" s="228">
        <v>0</v>
      </c>
      <c r="W21" s="228">
        <v>0</v>
      </c>
      <c r="X21" s="228">
        <v>0</v>
      </c>
    </row>
    <row r="22" spans="1:24" x14ac:dyDescent="0.25">
      <c r="A22" s="2" t="s">
        <v>15</v>
      </c>
      <c r="B22" s="228">
        <v>5458</v>
      </c>
      <c r="C22" s="228">
        <v>147</v>
      </c>
      <c r="D22" s="228">
        <v>1</v>
      </c>
      <c r="E22" s="228">
        <v>517</v>
      </c>
      <c r="F22" s="228">
        <v>0</v>
      </c>
      <c r="G22" s="228">
        <v>2</v>
      </c>
      <c r="H22" s="228">
        <v>1648</v>
      </c>
      <c r="I22" s="228">
        <v>677</v>
      </c>
      <c r="J22" s="228">
        <v>185</v>
      </c>
      <c r="K22" s="228">
        <v>121</v>
      </c>
      <c r="L22" s="228">
        <v>128</v>
      </c>
      <c r="M22" s="228">
        <v>62</v>
      </c>
      <c r="N22" s="228">
        <v>27</v>
      </c>
      <c r="O22" s="228">
        <v>563</v>
      </c>
      <c r="P22" s="228">
        <v>285</v>
      </c>
      <c r="Q22" s="228">
        <v>1</v>
      </c>
      <c r="R22" s="228">
        <v>86</v>
      </c>
      <c r="S22" s="228">
        <v>5</v>
      </c>
      <c r="T22" s="228">
        <v>205</v>
      </c>
      <c r="U22" s="228">
        <v>787</v>
      </c>
      <c r="V22" s="228">
        <v>0</v>
      </c>
      <c r="W22" s="228">
        <v>0</v>
      </c>
      <c r="X22" s="228">
        <v>11</v>
      </c>
    </row>
    <row r="23" spans="1:24" x14ac:dyDescent="0.25">
      <c r="A23" s="2" t="s">
        <v>16</v>
      </c>
      <c r="B23" s="228">
        <v>663</v>
      </c>
      <c r="C23" s="228">
        <v>8</v>
      </c>
      <c r="D23" s="228">
        <v>0</v>
      </c>
      <c r="E23" s="228">
        <v>16</v>
      </c>
      <c r="F23" s="228">
        <v>0</v>
      </c>
      <c r="G23" s="228">
        <v>1</v>
      </c>
      <c r="H23" s="228">
        <v>21</v>
      </c>
      <c r="I23" s="228">
        <v>61</v>
      </c>
      <c r="J23" s="228">
        <v>8</v>
      </c>
      <c r="K23" s="228">
        <v>21</v>
      </c>
      <c r="L23" s="228">
        <v>18</v>
      </c>
      <c r="M23" s="228">
        <v>0</v>
      </c>
      <c r="N23" s="228">
        <v>9</v>
      </c>
      <c r="O23" s="228">
        <v>39</v>
      </c>
      <c r="P23" s="228">
        <v>32</v>
      </c>
      <c r="Q23" s="228">
        <v>0</v>
      </c>
      <c r="R23" s="228">
        <v>11</v>
      </c>
      <c r="S23" s="228">
        <v>1</v>
      </c>
      <c r="T23" s="228">
        <v>16</v>
      </c>
      <c r="U23" s="228">
        <v>16</v>
      </c>
      <c r="V23" s="228">
        <v>0</v>
      </c>
      <c r="W23" s="228">
        <v>0</v>
      </c>
      <c r="X23" s="228">
        <v>385</v>
      </c>
    </row>
    <row r="24" spans="1:24" x14ac:dyDescent="0.25">
      <c r="A24" s="22" t="s">
        <v>265</v>
      </c>
      <c r="B24" s="230">
        <v>95952</v>
      </c>
      <c r="C24" s="230">
        <v>1367</v>
      </c>
      <c r="D24" s="230">
        <v>2</v>
      </c>
      <c r="E24" s="230">
        <v>41856</v>
      </c>
      <c r="F24" s="230">
        <v>18</v>
      </c>
      <c r="G24" s="230">
        <v>62</v>
      </c>
      <c r="H24" s="230">
        <v>10351</v>
      </c>
      <c r="I24" s="230">
        <v>10640</v>
      </c>
      <c r="J24" s="230">
        <v>4072</v>
      </c>
      <c r="K24" s="230">
        <v>6113</v>
      </c>
      <c r="L24" s="230">
        <v>1204</v>
      </c>
      <c r="M24" s="230">
        <v>700</v>
      </c>
      <c r="N24" s="230">
        <v>1118</v>
      </c>
      <c r="O24" s="230">
        <v>7042</v>
      </c>
      <c r="P24" s="230">
        <v>3865</v>
      </c>
      <c r="Q24" s="230">
        <v>14</v>
      </c>
      <c r="R24" s="230">
        <v>802</v>
      </c>
      <c r="S24" s="230">
        <v>371</v>
      </c>
      <c r="T24" s="230">
        <v>1294</v>
      </c>
      <c r="U24" s="230">
        <v>4587</v>
      </c>
      <c r="V24" s="230">
        <v>1</v>
      </c>
      <c r="W24" s="230">
        <v>0</v>
      </c>
      <c r="X24" s="230">
        <v>473</v>
      </c>
    </row>
    <row r="25" spans="1:24" x14ac:dyDescent="0.25">
      <c r="A25" s="279" t="s">
        <v>267</v>
      </c>
      <c r="B25" s="280"/>
      <c r="C25" s="280"/>
      <c r="D25" s="280"/>
      <c r="E25" s="280"/>
      <c r="F25" s="280"/>
      <c r="G25" s="280"/>
      <c r="H25" s="280"/>
      <c r="I25" s="280"/>
      <c r="J25" s="280"/>
      <c r="K25" s="280"/>
      <c r="L25" s="280"/>
      <c r="M25" s="280"/>
      <c r="N25" s="280"/>
      <c r="O25" s="280"/>
      <c r="P25" s="280"/>
      <c r="Q25" s="280"/>
      <c r="R25" s="280"/>
      <c r="S25" s="280"/>
      <c r="T25" s="280"/>
      <c r="U25" s="280"/>
      <c r="V25" s="280"/>
      <c r="W25" s="280"/>
      <c r="X25" s="280"/>
    </row>
    <row r="26" spans="1:24" x14ac:dyDescent="0.25">
      <c r="A26" s="2" t="s">
        <v>11</v>
      </c>
      <c r="B26" s="229">
        <v>107880.97</v>
      </c>
      <c r="C26" s="229">
        <v>4154.8599999999997</v>
      </c>
      <c r="D26" s="229">
        <v>0</v>
      </c>
      <c r="E26" s="229">
        <v>9294.74</v>
      </c>
      <c r="F26" s="229">
        <v>0</v>
      </c>
      <c r="G26" s="229">
        <v>0</v>
      </c>
      <c r="H26" s="229">
        <v>2498.4299999999998</v>
      </c>
      <c r="I26" s="229">
        <v>9687.1200000000008</v>
      </c>
      <c r="J26" s="229">
        <v>927.52</v>
      </c>
      <c r="K26" s="229">
        <v>45652.25</v>
      </c>
      <c r="L26" s="229">
        <v>0</v>
      </c>
      <c r="M26" s="229">
        <v>0</v>
      </c>
      <c r="N26" s="229">
        <v>4661.13</v>
      </c>
      <c r="O26" s="229">
        <v>4246.59</v>
      </c>
      <c r="P26" s="229">
        <v>10930.33</v>
      </c>
      <c r="Q26" s="229">
        <v>0</v>
      </c>
      <c r="R26" s="229">
        <v>5128.1899999999996</v>
      </c>
      <c r="S26" s="229">
        <v>1019.46</v>
      </c>
      <c r="T26" s="229">
        <v>6990.64</v>
      </c>
      <c r="U26" s="229">
        <v>2689.71</v>
      </c>
      <c r="V26" s="229">
        <v>0</v>
      </c>
      <c r="W26" s="229">
        <v>0</v>
      </c>
      <c r="X26" s="229">
        <v>0</v>
      </c>
    </row>
    <row r="27" spans="1:24" x14ac:dyDescent="0.25">
      <c r="A27" s="2" t="s">
        <v>12</v>
      </c>
      <c r="B27" s="229">
        <v>14860319.4</v>
      </c>
      <c r="C27" s="229">
        <v>408291.73</v>
      </c>
      <c r="D27" s="229">
        <v>540</v>
      </c>
      <c r="E27" s="229">
        <v>1789194.15</v>
      </c>
      <c r="F27" s="229">
        <v>2160</v>
      </c>
      <c r="G27" s="229">
        <v>8160</v>
      </c>
      <c r="H27" s="229">
        <v>3887678.54</v>
      </c>
      <c r="I27" s="229">
        <v>2399030.54</v>
      </c>
      <c r="J27" s="229">
        <v>485459.1</v>
      </c>
      <c r="K27" s="229">
        <v>817566.54</v>
      </c>
      <c r="L27" s="229">
        <v>333701.37</v>
      </c>
      <c r="M27" s="229">
        <v>252237.06</v>
      </c>
      <c r="N27" s="229">
        <v>68547.820000000007</v>
      </c>
      <c r="O27" s="229">
        <v>1669768.97</v>
      </c>
      <c r="P27" s="229">
        <v>646931.18999999994</v>
      </c>
      <c r="Q27" s="229">
        <v>4725.16</v>
      </c>
      <c r="R27" s="229">
        <v>223254.88</v>
      </c>
      <c r="S27" s="229">
        <v>62805.97</v>
      </c>
      <c r="T27" s="229">
        <v>350829.34</v>
      </c>
      <c r="U27" s="229">
        <v>1416006.64</v>
      </c>
      <c r="V27" s="229">
        <v>300</v>
      </c>
      <c r="W27" s="229">
        <v>0</v>
      </c>
      <c r="X27" s="229">
        <v>33130.400000000001</v>
      </c>
    </row>
    <row r="28" spans="1:24" x14ac:dyDescent="0.25">
      <c r="A28" s="2" t="s">
        <v>13</v>
      </c>
      <c r="B28" s="229">
        <v>18967372.940000001</v>
      </c>
      <c r="C28" s="229">
        <v>136660.34</v>
      </c>
      <c r="D28" s="229">
        <v>0</v>
      </c>
      <c r="E28" s="229">
        <v>11830957.789999999</v>
      </c>
      <c r="F28" s="229">
        <v>5171.04</v>
      </c>
      <c r="G28" s="229">
        <v>16759.990000000002</v>
      </c>
      <c r="H28" s="229">
        <v>336438.8</v>
      </c>
      <c r="I28" s="229">
        <v>1392591.59</v>
      </c>
      <c r="J28" s="229">
        <v>1056866.1399999999</v>
      </c>
      <c r="K28" s="229">
        <v>1525939.79</v>
      </c>
      <c r="L28" s="229">
        <v>154379.71</v>
      </c>
      <c r="M28" s="229">
        <v>9095.6</v>
      </c>
      <c r="N28" s="229">
        <v>267543.28999999998</v>
      </c>
      <c r="O28" s="229">
        <v>935688.9</v>
      </c>
      <c r="P28" s="229">
        <v>840428.58</v>
      </c>
      <c r="Q28" s="229">
        <v>1196.31</v>
      </c>
      <c r="R28" s="229">
        <v>78390.8</v>
      </c>
      <c r="S28" s="229">
        <v>81067.509999999995</v>
      </c>
      <c r="T28" s="229">
        <v>149408.74</v>
      </c>
      <c r="U28" s="229">
        <v>147908.01999999999</v>
      </c>
      <c r="V28" s="229">
        <v>0</v>
      </c>
      <c r="W28" s="229">
        <v>0</v>
      </c>
      <c r="X28" s="229">
        <v>880</v>
      </c>
    </row>
    <row r="29" spans="1:24" x14ac:dyDescent="0.25">
      <c r="A29" s="2" t="s">
        <v>14</v>
      </c>
      <c r="B29" s="229">
        <v>0</v>
      </c>
      <c r="C29" s="229">
        <v>0</v>
      </c>
      <c r="D29" s="229">
        <v>0</v>
      </c>
      <c r="E29" s="229">
        <v>0</v>
      </c>
      <c r="F29" s="229">
        <v>0</v>
      </c>
      <c r="G29" s="229">
        <v>0</v>
      </c>
      <c r="H29" s="229">
        <v>0</v>
      </c>
      <c r="I29" s="229">
        <v>0</v>
      </c>
      <c r="J29" s="229">
        <v>0</v>
      </c>
      <c r="K29" s="229">
        <v>0</v>
      </c>
      <c r="L29" s="229">
        <v>0</v>
      </c>
      <c r="M29" s="229">
        <v>0</v>
      </c>
      <c r="N29" s="229">
        <v>0</v>
      </c>
      <c r="O29" s="229">
        <v>0</v>
      </c>
      <c r="P29" s="229">
        <v>0</v>
      </c>
      <c r="Q29" s="229">
        <v>0</v>
      </c>
      <c r="R29" s="229">
        <v>0</v>
      </c>
      <c r="S29" s="229">
        <v>0</v>
      </c>
      <c r="T29" s="229">
        <v>0</v>
      </c>
      <c r="U29" s="229">
        <v>0</v>
      </c>
      <c r="V29" s="229">
        <v>0</v>
      </c>
      <c r="W29" s="229">
        <v>0</v>
      </c>
      <c r="X29" s="229">
        <v>0</v>
      </c>
    </row>
    <row r="30" spans="1:24" x14ac:dyDescent="0.25">
      <c r="A30" s="2" t="s">
        <v>15</v>
      </c>
      <c r="B30" s="229">
        <v>1114418.1200000001</v>
      </c>
      <c r="C30" s="229">
        <v>30282.2</v>
      </c>
      <c r="D30" s="229">
        <v>210</v>
      </c>
      <c r="E30" s="229">
        <v>105551.94</v>
      </c>
      <c r="F30" s="229">
        <v>0</v>
      </c>
      <c r="G30" s="229">
        <v>351.26</v>
      </c>
      <c r="H30" s="229">
        <v>340121.84</v>
      </c>
      <c r="I30" s="229">
        <v>137614.19</v>
      </c>
      <c r="J30" s="229">
        <v>37866.410000000003</v>
      </c>
      <c r="K30" s="229">
        <v>24069.16</v>
      </c>
      <c r="L30" s="229">
        <v>26148.95</v>
      </c>
      <c r="M30" s="229">
        <v>12385.76</v>
      </c>
      <c r="N30" s="229">
        <v>5670</v>
      </c>
      <c r="O30" s="229">
        <v>115479.1</v>
      </c>
      <c r="P30" s="229">
        <v>58014.39</v>
      </c>
      <c r="Q30" s="229">
        <v>210</v>
      </c>
      <c r="R30" s="229">
        <v>17398.73</v>
      </c>
      <c r="S30" s="229">
        <v>898.06</v>
      </c>
      <c r="T30" s="229">
        <v>41221.279999999999</v>
      </c>
      <c r="U30" s="229">
        <v>158614.85</v>
      </c>
      <c r="V30" s="229">
        <v>0</v>
      </c>
      <c r="W30" s="229">
        <v>0</v>
      </c>
      <c r="X30" s="229">
        <v>2310</v>
      </c>
    </row>
    <row r="31" spans="1:24" x14ac:dyDescent="0.25">
      <c r="A31" s="2" t="s">
        <v>16</v>
      </c>
      <c r="B31" s="229">
        <v>135157</v>
      </c>
      <c r="C31" s="229">
        <v>1680</v>
      </c>
      <c r="D31" s="229">
        <v>0</v>
      </c>
      <c r="E31" s="229">
        <v>3349.88</v>
      </c>
      <c r="F31" s="229">
        <v>0</v>
      </c>
      <c r="G31" s="229">
        <v>210</v>
      </c>
      <c r="H31" s="229">
        <v>4301.22</v>
      </c>
      <c r="I31" s="229">
        <v>12623.84</v>
      </c>
      <c r="J31" s="229">
        <v>1623.88</v>
      </c>
      <c r="K31" s="229">
        <v>4010.14</v>
      </c>
      <c r="L31" s="229">
        <v>3736.7</v>
      </c>
      <c r="M31" s="229">
        <v>0</v>
      </c>
      <c r="N31" s="229">
        <v>1890</v>
      </c>
      <c r="O31" s="229">
        <v>7816.5</v>
      </c>
      <c r="P31" s="229">
        <v>6316</v>
      </c>
      <c r="Q31" s="229">
        <v>0</v>
      </c>
      <c r="R31" s="229">
        <v>2285</v>
      </c>
      <c r="S31" s="229">
        <v>210</v>
      </c>
      <c r="T31" s="229">
        <v>3360</v>
      </c>
      <c r="U31" s="229">
        <v>3219.5</v>
      </c>
      <c r="V31" s="229">
        <v>0</v>
      </c>
      <c r="W31" s="229">
        <v>0</v>
      </c>
      <c r="X31" s="229">
        <v>78524.34</v>
      </c>
    </row>
    <row r="32" spans="1:24" x14ac:dyDescent="0.25">
      <c r="A32" s="22" t="s">
        <v>265</v>
      </c>
      <c r="B32" s="231">
        <v>35185148.43</v>
      </c>
      <c r="C32" s="231">
        <v>581069.13</v>
      </c>
      <c r="D32" s="231">
        <v>750</v>
      </c>
      <c r="E32" s="231">
        <v>13738348.5</v>
      </c>
      <c r="F32" s="231">
        <v>7331.04</v>
      </c>
      <c r="G32" s="231">
        <v>25481.25</v>
      </c>
      <c r="H32" s="231">
        <v>4571038.83</v>
      </c>
      <c r="I32" s="231">
        <v>3951547.28</v>
      </c>
      <c r="J32" s="231">
        <v>1582743.05</v>
      </c>
      <c r="K32" s="231">
        <v>2417237.88</v>
      </c>
      <c r="L32" s="231">
        <v>517966.73</v>
      </c>
      <c r="M32" s="231">
        <v>273718.42</v>
      </c>
      <c r="N32" s="231">
        <v>348312.24</v>
      </c>
      <c r="O32" s="231">
        <v>2733000.06</v>
      </c>
      <c r="P32" s="231">
        <v>1562620.49</v>
      </c>
      <c r="Q32" s="231">
        <v>6131.47</v>
      </c>
      <c r="R32" s="231">
        <v>326457.59999999998</v>
      </c>
      <c r="S32" s="231">
        <v>146001</v>
      </c>
      <c r="T32" s="231">
        <v>551810</v>
      </c>
      <c r="U32" s="231">
        <v>1728438.72</v>
      </c>
      <c r="V32" s="231">
        <v>300</v>
      </c>
      <c r="W32" s="231">
        <v>0</v>
      </c>
      <c r="X32" s="231">
        <v>114844.74</v>
      </c>
    </row>
    <row r="34" spans="1:3" x14ac:dyDescent="0.25">
      <c r="A34" s="261" t="str">
        <f>HYPERLINK("#'Vysvetlivky'!A15", "Vysvetlivky k sekciám SK-NACE")</f>
        <v>Vysvetlivky k sekciám SK-NACE</v>
      </c>
      <c r="B34" s="262"/>
      <c r="C34" s="262"/>
    </row>
    <row r="35" spans="1:3" x14ac:dyDescent="0.25">
      <c r="A35" s="261" t="str">
        <f>HYPERLINK("#'Obsah'!A1", "Späť na obsah dátovej prílohy")</f>
        <v>Späť na obsah dátovej prílohy</v>
      </c>
      <c r="B35" s="262"/>
      <c r="C35" s="262"/>
    </row>
  </sheetData>
  <mergeCells count="11">
    <mergeCell ref="A2:X2"/>
    <mergeCell ref="A3:X3"/>
    <mergeCell ref="A5:X5"/>
    <mergeCell ref="A7:A8"/>
    <mergeCell ref="B7:B8"/>
    <mergeCell ref="C7:X7"/>
    <mergeCell ref="A9:X9"/>
    <mergeCell ref="A17:X17"/>
    <mergeCell ref="A25:X25"/>
    <mergeCell ref="A34:C34"/>
    <mergeCell ref="A35:C35"/>
  </mergeCells>
  <pageMargins left="0.7" right="0.7" top="0.75" bottom="0.75" header="0.3" footer="0.3"/>
  <pageSetup paperSize="9" orientation="portrait" horizontalDpi="300" verticalDpi="30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199218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59" t="s">
        <v>285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</row>
    <row r="3" spans="1:24" x14ac:dyDescent="0.25">
      <c r="A3" s="281" t="s">
        <v>291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</row>
    <row r="5" spans="1:24" x14ac:dyDescent="0.25">
      <c r="A5" s="260" t="s">
        <v>2</v>
      </c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</row>
    <row r="7" spans="1:24" x14ac:dyDescent="0.25">
      <c r="A7" s="273" t="s">
        <v>4</v>
      </c>
      <c r="B7" s="273" t="s">
        <v>257</v>
      </c>
      <c r="C7" s="267" t="s">
        <v>292</v>
      </c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</row>
    <row r="8" spans="1:24" x14ac:dyDescent="0.25">
      <c r="A8" s="273"/>
      <c r="B8" s="273"/>
      <c r="C8" s="1" t="s">
        <v>293</v>
      </c>
      <c r="D8" s="1" t="s">
        <v>294</v>
      </c>
      <c r="E8" s="1" t="s">
        <v>295</v>
      </c>
      <c r="F8" s="1" t="s">
        <v>296</v>
      </c>
      <c r="G8" s="1" t="s">
        <v>297</v>
      </c>
      <c r="H8" s="1" t="s">
        <v>298</v>
      </c>
      <c r="I8" s="1" t="s">
        <v>299</v>
      </c>
      <c r="J8" s="1" t="s">
        <v>300</v>
      </c>
      <c r="K8" s="1" t="s">
        <v>301</v>
      </c>
      <c r="L8" s="1" t="s">
        <v>302</v>
      </c>
      <c r="M8" s="1" t="s">
        <v>303</v>
      </c>
      <c r="N8" s="1" t="s">
        <v>304</v>
      </c>
      <c r="O8" s="1" t="s">
        <v>305</v>
      </c>
      <c r="P8" s="1" t="s">
        <v>306</v>
      </c>
      <c r="Q8" s="1" t="s">
        <v>307</v>
      </c>
      <c r="R8" s="1" t="s">
        <v>308</v>
      </c>
      <c r="S8" s="1" t="s">
        <v>309</v>
      </c>
      <c r="T8" s="1" t="s">
        <v>310</v>
      </c>
      <c r="U8" s="1" t="s">
        <v>311</v>
      </c>
      <c r="V8" s="1" t="s">
        <v>312</v>
      </c>
      <c r="W8" s="1" t="s">
        <v>313</v>
      </c>
      <c r="X8" s="1" t="s">
        <v>314</v>
      </c>
    </row>
    <row r="9" spans="1:24" x14ac:dyDescent="0.25">
      <c r="A9" s="279" t="s">
        <v>264</v>
      </c>
      <c r="B9" s="280"/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0"/>
      <c r="X9" s="280"/>
    </row>
    <row r="10" spans="1:24" x14ac:dyDescent="0.25">
      <c r="A10" s="2" t="s">
        <v>11</v>
      </c>
      <c r="B10" s="232">
        <v>211</v>
      </c>
      <c r="C10" s="232">
        <v>2</v>
      </c>
      <c r="D10" s="232">
        <v>0</v>
      </c>
      <c r="E10" s="232">
        <v>12</v>
      </c>
      <c r="F10" s="232">
        <v>0</v>
      </c>
      <c r="G10" s="232">
        <v>0</v>
      </c>
      <c r="H10" s="232">
        <v>10</v>
      </c>
      <c r="I10" s="232">
        <v>33</v>
      </c>
      <c r="J10" s="232">
        <v>1</v>
      </c>
      <c r="K10" s="232">
        <v>97</v>
      </c>
      <c r="L10" s="232">
        <v>3</v>
      </c>
      <c r="M10" s="232">
        <v>0</v>
      </c>
      <c r="N10" s="232">
        <v>5</v>
      </c>
      <c r="O10" s="232">
        <v>8</v>
      </c>
      <c r="P10" s="232">
        <v>17</v>
      </c>
      <c r="Q10" s="232">
        <v>0</v>
      </c>
      <c r="R10" s="232">
        <v>2</v>
      </c>
      <c r="S10" s="232">
        <v>3</v>
      </c>
      <c r="T10" s="232">
        <v>12</v>
      </c>
      <c r="U10" s="232">
        <v>6</v>
      </c>
      <c r="V10" s="232">
        <v>0</v>
      </c>
      <c r="W10" s="232">
        <v>0</v>
      </c>
      <c r="X10" s="232">
        <v>0</v>
      </c>
    </row>
    <row r="11" spans="1:24" x14ac:dyDescent="0.25">
      <c r="A11" s="2" t="s">
        <v>12</v>
      </c>
      <c r="B11" s="232">
        <v>37801</v>
      </c>
      <c r="C11" s="232">
        <v>985</v>
      </c>
      <c r="D11" s="232">
        <v>1</v>
      </c>
      <c r="E11" s="232">
        <v>4523</v>
      </c>
      <c r="F11" s="232">
        <v>4</v>
      </c>
      <c r="G11" s="232">
        <v>22</v>
      </c>
      <c r="H11" s="232">
        <v>9076</v>
      </c>
      <c r="I11" s="232">
        <v>6605</v>
      </c>
      <c r="J11" s="232">
        <v>1187</v>
      </c>
      <c r="K11" s="232">
        <v>2816</v>
      </c>
      <c r="L11" s="232">
        <v>769</v>
      </c>
      <c r="M11" s="232">
        <v>658</v>
      </c>
      <c r="N11" s="232">
        <v>167</v>
      </c>
      <c r="O11" s="232">
        <v>3895</v>
      </c>
      <c r="P11" s="232">
        <v>1583</v>
      </c>
      <c r="Q11" s="232">
        <v>12</v>
      </c>
      <c r="R11" s="232">
        <v>525</v>
      </c>
      <c r="S11" s="232">
        <v>141</v>
      </c>
      <c r="T11" s="232">
        <v>867</v>
      </c>
      <c r="U11" s="232">
        <v>3884</v>
      </c>
      <c r="V11" s="232">
        <v>0</v>
      </c>
      <c r="W11" s="232">
        <v>0</v>
      </c>
      <c r="X11" s="232">
        <v>81</v>
      </c>
    </row>
    <row r="12" spans="1:24" x14ac:dyDescent="0.25">
      <c r="A12" s="2" t="s">
        <v>13</v>
      </c>
      <c r="B12" s="232">
        <v>7129</v>
      </c>
      <c r="C12" s="232">
        <v>109</v>
      </c>
      <c r="D12" s="232">
        <v>0</v>
      </c>
      <c r="E12" s="232">
        <v>835</v>
      </c>
      <c r="F12" s="232">
        <v>5</v>
      </c>
      <c r="G12" s="232">
        <v>18</v>
      </c>
      <c r="H12" s="232">
        <v>416</v>
      </c>
      <c r="I12" s="232">
        <v>1513</v>
      </c>
      <c r="J12" s="232">
        <v>271</v>
      </c>
      <c r="K12" s="232">
        <v>1789</v>
      </c>
      <c r="L12" s="232">
        <v>139</v>
      </c>
      <c r="M12" s="232">
        <v>22</v>
      </c>
      <c r="N12" s="232">
        <v>149</v>
      </c>
      <c r="O12" s="232">
        <v>678</v>
      </c>
      <c r="P12" s="232">
        <v>533</v>
      </c>
      <c r="Q12" s="232">
        <v>3</v>
      </c>
      <c r="R12" s="232">
        <v>103</v>
      </c>
      <c r="S12" s="232">
        <v>63</v>
      </c>
      <c r="T12" s="232">
        <v>199</v>
      </c>
      <c r="U12" s="232">
        <v>282</v>
      </c>
      <c r="V12" s="232">
        <v>0</v>
      </c>
      <c r="W12" s="232">
        <v>0</v>
      </c>
      <c r="X12" s="232">
        <v>2</v>
      </c>
    </row>
    <row r="13" spans="1:24" x14ac:dyDescent="0.25">
      <c r="A13" s="2" t="s">
        <v>14</v>
      </c>
      <c r="B13" s="232">
        <v>0</v>
      </c>
      <c r="C13" s="232">
        <v>0</v>
      </c>
      <c r="D13" s="232">
        <v>0</v>
      </c>
      <c r="E13" s="232">
        <v>0</v>
      </c>
      <c r="F13" s="232">
        <v>0</v>
      </c>
      <c r="G13" s="232">
        <v>0</v>
      </c>
      <c r="H13" s="232">
        <v>0</v>
      </c>
      <c r="I13" s="232">
        <v>0</v>
      </c>
      <c r="J13" s="232">
        <v>0</v>
      </c>
      <c r="K13" s="232">
        <v>0</v>
      </c>
      <c r="L13" s="232">
        <v>0</v>
      </c>
      <c r="M13" s="232">
        <v>0</v>
      </c>
      <c r="N13" s="232">
        <v>0</v>
      </c>
      <c r="O13" s="232">
        <v>0</v>
      </c>
      <c r="P13" s="232">
        <v>0</v>
      </c>
      <c r="Q13" s="232">
        <v>0</v>
      </c>
      <c r="R13" s="232">
        <v>0</v>
      </c>
      <c r="S13" s="232">
        <v>0</v>
      </c>
      <c r="T13" s="232">
        <v>0</v>
      </c>
      <c r="U13" s="232">
        <v>0</v>
      </c>
      <c r="V13" s="232">
        <v>0</v>
      </c>
      <c r="W13" s="232">
        <v>0</v>
      </c>
      <c r="X13" s="232">
        <v>0</v>
      </c>
    </row>
    <row r="14" spans="1:24" x14ac:dyDescent="0.25">
      <c r="A14" s="2" t="s">
        <v>15</v>
      </c>
      <c r="B14" s="232">
        <v>6312</v>
      </c>
      <c r="C14" s="232">
        <v>166</v>
      </c>
      <c r="D14" s="232">
        <v>1</v>
      </c>
      <c r="E14" s="232">
        <v>606</v>
      </c>
      <c r="F14" s="232">
        <v>0</v>
      </c>
      <c r="G14" s="232">
        <v>2</v>
      </c>
      <c r="H14" s="232">
        <v>1852</v>
      </c>
      <c r="I14" s="232">
        <v>771</v>
      </c>
      <c r="J14" s="232">
        <v>214</v>
      </c>
      <c r="K14" s="232">
        <v>188</v>
      </c>
      <c r="L14" s="232">
        <v>137</v>
      </c>
      <c r="M14" s="232">
        <v>70</v>
      </c>
      <c r="N14" s="232">
        <v>30</v>
      </c>
      <c r="O14" s="232">
        <v>611</v>
      </c>
      <c r="P14" s="232">
        <v>315</v>
      </c>
      <c r="Q14" s="232">
        <v>1</v>
      </c>
      <c r="R14" s="232">
        <v>89</v>
      </c>
      <c r="S14" s="232">
        <v>9</v>
      </c>
      <c r="T14" s="232">
        <v>259</v>
      </c>
      <c r="U14" s="232">
        <v>974</v>
      </c>
      <c r="V14" s="232">
        <v>0</v>
      </c>
      <c r="W14" s="232">
        <v>0</v>
      </c>
      <c r="X14" s="232">
        <v>17</v>
      </c>
    </row>
    <row r="15" spans="1:24" x14ac:dyDescent="0.25">
      <c r="A15" s="2" t="s">
        <v>16</v>
      </c>
      <c r="B15" s="232">
        <v>718</v>
      </c>
      <c r="C15" s="232">
        <v>8</v>
      </c>
      <c r="D15" s="232">
        <v>0</v>
      </c>
      <c r="E15" s="232">
        <v>22</v>
      </c>
      <c r="F15" s="232">
        <v>0</v>
      </c>
      <c r="G15" s="232">
        <v>1</v>
      </c>
      <c r="H15" s="232">
        <v>27</v>
      </c>
      <c r="I15" s="232">
        <v>60</v>
      </c>
      <c r="J15" s="232">
        <v>7</v>
      </c>
      <c r="K15" s="232">
        <v>23</v>
      </c>
      <c r="L15" s="232">
        <v>18</v>
      </c>
      <c r="M15" s="232">
        <v>1</v>
      </c>
      <c r="N15" s="232">
        <v>12</v>
      </c>
      <c r="O15" s="232">
        <v>43</v>
      </c>
      <c r="P15" s="232">
        <v>36</v>
      </c>
      <c r="Q15" s="232">
        <v>0</v>
      </c>
      <c r="R15" s="232">
        <v>10</v>
      </c>
      <c r="S15" s="232">
        <v>1</v>
      </c>
      <c r="T15" s="232">
        <v>15</v>
      </c>
      <c r="U15" s="232">
        <v>12</v>
      </c>
      <c r="V15" s="232">
        <v>0</v>
      </c>
      <c r="W15" s="232">
        <v>0</v>
      </c>
      <c r="X15" s="232">
        <v>422</v>
      </c>
    </row>
    <row r="16" spans="1:24" x14ac:dyDescent="0.25">
      <c r="A16" s="22" t="s">
        <v>265</v>
      </c>
      <c r="B16" s="234">
        <v>52171</v>
      </c>
      <c r="C16" s="234">
        <v>1270</v>
      </c>
      <c r="D16" s="234">
        <v>2</v>
      </c>
      <c r="E16" s="234">
        <v>5998</v>
      </c>
      <c r="F16" s="234">
        <v>9</v>
      </c>
      <c r="G16" s="234">
        <v>43</v>
      </c>
      <c r="H16" s="234">
        <v>11381</v>
      </c>
      <c r="I16" s="234">
        <v>8982</v>
      </c>
      <c r="J16" s="234">
        <v>1680</v>
      </c>
      <c r="K16" s="234">
        <v>4913</v>
      </c>
      <c r="L16" s="234">
        <v>1066</v>
      </c>
      <c r="M16" s="234">
        <v>751</v>
      </c>
      <c r="N16" s="234">
        <v>363</v>
      </c>
      <c r="O16" s="234">
        <v>5235</v>
      </c>
      <c r="P16" s="234">
        <v>2484</v>
      </c>
      <c r="Q16" s="234">
        <v>16</v>
      </c>
      <c r="R16" s="234">
        <v>729</v>
      </c>
      <c r="S16" s="234">
        <v>217</v>
      </c>
      <c r="T16" s="234">
        <v>1352</v>
      </c>
      <c r="U16" s="234">
        <v>5158</v>
      </c>
      <c r="V16" s="234">
        <v>0</v>
      </c>
      <c r="W16" s="234">
        <v>0</v>
      </c>
      <c r="X16" s="234">
        <v>522</v>
      </c>
    </row>
    <row r="17" spans="1:24" x14ac:dyDescent="0.25">
      <c r="A17" s="279" t="s">
        <v>266</v>
      </c>
      <c r="B17" s="280"/>
      <c r="C17" s="280"/>
      <c r="D17" s="280"/>
      <c r="E17" s="280"/>
      <c r="F17" s="280"/>
      <c r="G17" s="280"/>
      <c r="H17" s="280"/>
      <c r="I17" s="280"/>
      <c r="J17" s="280"/>
      <c r="K17" s="280"/>
      <c r="L17" s="280"/>
      <c r="M17" s="280"/>
      <c r="N17" s="280"/>
      <c r="O17" s="280"/>
      <c r="P17" s="280"/>
      <c r="Q17" s="280"/>
      <c r="R17" s="280"/>
      <c r="S17" s="280"/>
      <c r="T17" s="280"/>
      <c r="U17" s="280"/>
      <c r="V17" s="280"/>
      <c r="W17" s="280"/>
      <c r="X17" s="280"/>
    </row>
    <row r="18" spans="1:24" x14ac:dyDescent="0.25">
      <c r="A18" s="2" t="s">
        <v>11</v>
      </c>
      <c r="B18" s="232">
        <v>827</v>
      </c>
      <c r="C18" s="232">
        <v>12</v>
      </c>
      <c r="D18" s="232">
        <v>0</v>
      </c>
      <c r="E18" s="232">
        <v>70</v>
      </c>
      <c r="F18" s="232">
        <v>0</v>
      </c>
      <c r="G18" s="232">
        <v>0</v>
      </c>
      <c r="H18" s="232">
        <v>16</v>
      </c>
      <c r="I18" s="232">
        <v>59</v>
      </c>
      <c r="J18" s="232">
        <v>1</v>
      </c>
      <c r="K18" s="232">
        <v>440</v>
      </c>
      <c r="L18" s="232">
        <v>23</v>
      </c>
      <c r="M18" s="232">
        <v>0</v>
      </c>
      <c r="N18" s="232">
        <v>15</v>
      </c>
      <c r="O18" s="232">
        <v>12</v>
      </c>
      <c r="P18" s="232">
        <v>95</v>
      </c>
      <c r="Q18" s="232">
        <v>0</v>
      </c>
      <c r="R18" s="232">
        <v>8</v>
      </c>
      <c r="S18" s="232">
        <v>8</v>
      </c>
      <c r="T18" s="232">
        <v>54</v>
      </c>
      <c r="U18" s="232">
        <v>14</v>
      </c>
      <c r="V18" s="232">
        <v>0</v>
      </c>
      <c r="W18" s="232">
        <v>0</v>
      </c>
      <c r="X18" s="232">
        <v>0</v>
      </c>
    </row>
    <row r="19" spans="1:24" x14ac:dyDescent="0.25">
      <c r="A19" s="2" t="s">
        <v>12</v>
      </c>
      <c r="B19" s="232">
        <v>37769</v>
      </c>
      <c r="C19" s="232">
        <v>984</v>
      </c>
      <c r="D19" s="232">
        <v>1</v>
      </c>
      <c r="E19" s="232">
        <v>4518</v>
      </c>
      <c r="F19" s="232">
        <v>4</v>
      </c>
      <c r="G19" s="232">
        <v>22</v>
      </c>
      <c r="H19" s="232">
        <v>9075</v>
      </c>
      <c r="I19" s="232">
        <v>6599</v>
      </c>
      <c r="J19" s="232">
        <v>1187</v>
      </c>
      <c r="K19" s="232">
        <v>2811</v>
      </c>
      <c r="L19" s="232">
        <v>769</v>
      </c>
      <c r="M19" s="232">
        <v>656</v>
      </c>
      <c r="N19" s="232">
        <v>167</v>
      </c>
      <c r="O19" s="232">
        <v>3891</v>
      </c>
      <c r="P19" s="232">
        <v>1582</v>
      </c>
      <c r="Q19" s="232">
        <v>12</v>
      </c>
      <c r="R19" s="232">
        <v>525</v>
      </c>
      <c r="S19" s="232">
        <v>141</v>
      </c>
      <c r="T19" s="232">
        <v>865</v>
      </c>
      <c r="U19" s="232">
        <v>3879</v>
      </c>
      <c r="V19" s="232">
        <v>0</v>
      </c>
      <c r="W19" s="232">
        <v>0</v>
      </c>
      <c r="X19" s="232">
        <v>81</v>
      </c>
    </row>
    <row r="20" spans="1:24" x14ac:dyDescent="0.25">
      <c r="A20" s="2" t="s">
        <v>13</v>
      </c>
      <c r="B20" s="232">
        <v>79613</v>
      </c>
      <c r="C20" s="232">
        <v>471</v>
      </c>
      <c r="D20" s="232">
        <v>0</v>
      </c>
      <c r="E20" s="232">
        <v>49662</v>
      </c>
      <c r="F20" s="232">
        <v>46</v>
      </c>
      <c r="G20" s="232">
        <v>77</v>
      </c>
      <c r="H20" s="232">
        <v>1381</v>
      </c>
      <c r="I20" s="232">
        <v>6601</v>
      </c>
      <c r="J20" s="232">
        <v>3574</v>
      </c>
      <c r="K20" s="232">
        <v>8358</v>
      </c>
      <c r="L20" s="232">
        <v>410</v>
      </c>
      <c r="M20" s="232">
        <v>32</v>
      </c>
      <c r="N20" s="232">
        <v>1190</v>
      </c>
      <c r="O20" s="232">
        <v>2598</v>
      </c>
      <c r="P20" s="232">
        <v>3279</v>
      </c>
      <c r="Q20" s="232">
        <v>4</v>
      </c>
      <c r="R20" s="232">
        <v>313</v>
      </c>
      <c r="S20" s="232">
        <v>318</v>
      </c>
      <c r="T20" s="232">
        <v>654</v>
      </c>
      <c r="U20" s="232">
        <v>643</v>
      </c>
      <c r="V20" s="232">
        <v>0</v>
      </c>
      <c r="W20" s="232">
        <v>0</v>
      </c>
      <c r="X20" s="232">
        <v>2</v>
      </c>
    </row>
    <row r="21" spans="1:24" x14ac:dyDescent="0.25">
      <c r="A21" s="2" t="s">
        <v>14</v>
      </c>
      <c r="B21" s="232">
        <v>0</v>
      </c>
      <c r="C21" s="232">
        <v>0</v>
      </c>
      <c r="D21" s="232">
        <v>0</v>
      </c>
      <c r="E21" s="232">
        <v>0</v>
      </c>
      <c r="F21" s="232">
        <v>0</v>
      </c>
      <c r="G21" s="232">
        <v>0</v>
      </c>
      <c r="H21" s="232">
        <v>0</v>
      </c>
      <c r="I21" s="232">
        <v>0</v>
      </c>
      <c r="J21" s="232">
        <v>0</v>
      </c>
      <c r="K21" s="232">
        <v>0</v>
      </c>
      <c r="L21" s="232">
        <v>0</v>
      </c>
      <c r="M21" s="232">
        <v>0</v>
      </c>
      <c r="N21" s="232">
        <v>0</v>
      </c>
      <c r="O21" s="232">
        <v>0</v>
      </c>
      <c r="P21" s="232">
        <v>0</v>
      </c>
      <c r="Q21" s="232">
        <v>0</v>
      </c>
      <c r="R21" s="232">
        <v>0</v>
      </c>
      <c r="S21" s="232">
        <v>0</v>
      </c>
      <c r="T21" s="232">
        <v>0</v>
      </c>
      <c r="U21" s="232">
        <v>0</v>
      </c>
      <c r="V21" s="232">
        <v>0</v>
      </c>
      <c r="W21" s="232">
        <v>0</v>
      </c>
      <c r="X21" s="232">
        <v>0</v>
      </c>
    </row>
    <row r="22" spans="1:24" x14ac:dyDescent="0.25">
      <c r="A22" s="2" t="s">
        <v>15</v>
      </c>
      <c r="B22" s="232">
        <v>6310</v>
      </c>
      <c r="C22" s="232">
        <v>166</v>
      </c>
      <c r="D22" s="232">
        <v>1</v>
      </c>
      <c r="E22" s="232">
        <v>605</v>
      </c>
      <c r="F22" s="232">
        <v>0</v>
      </c>
      <c r="G22" s="232">
        <v>2</v>
      </c>
      <c r="H22" s="232">
        <v>1852</v>
      </c>
      <c r="I22" s="232">
        <v>770</v>
      </c>
      <c r="J22" s="232">
        <v>214</v>
      </c>
      <c r="K22" s="232">
        <v>188</v>
      </c>
      <c r="L22" s="232">
        <v>137</v>
      </c>
      <c r="M22" s="232">
        <v>70</v>
      </c>
      <c r="N22" s="232">
        <v>30</v>
      </c>
      <c r="O22" s="232">
        <v>611</v>
      </c>
      <c r="P22" s="232">
        <v>315</v>
      </c>
      <c r="Q22" s="232">
        <v>1</v>
      </c>
      <c r="R22" s="232">
        <v>89</v>
      </c>
      <c r="S22" s="232">
        <v>9</v>
      </c>
      <c r="T22" s="232">
        <v>259</v>
      </c>
      <c r="U22" s="232">
        <v>974</v>
      </c>
      <c r="V22" s="232">
        <v>0</v>
      </c>
      <c r="W22" s="232">
        <v>0</v>
      </c>
      <c r="X22" s="232">
        <v>17</v>
      </c>
    </row>
    <row r="23" spans="1:24" x14ac:dyDescent="0.25">
      <c r="A23" s="2" t="s">
        <v>16</v>
      </c>
      <c r="B23" s="232">
        <v>718</v>
      </c>
      <c r="C23" s="232">
        <v>8</v>
      </c>
      <c r="D23" s="232">
        <v>0</v>
      </c>
      <c r="E23" s="232">
        <v>22</v>
      </c>
      <c r="F23" s="232">
        <v>0</v>
      </c>
      <c r="G23" s="232">
        <v>1</v>
      </c>
      <c r="H23" s="232">
        <v>27</v>
      </c>
      <c r="I23" s="232">
        <v>60</v>
      </c>
      <c r="J23" s="232">
        <v>7</v>
      </c>
      <c r="K23" s="232">
        <v>23</v>
      </c>
      <c r="L23" s="232">
        <v>18</v>
      </c>
      <c r="M23" s="232">
        <v>1</v>
      </c>
      <c r="N23" s="232">
        <v>12</v>
      </c>
      <c r="O23" s="232">
        <v>43</v>
      </c>
      <c r="P23" s="232">
        <v>36</v>
      </c>
      <c r="Q23" s="232">
        <v>0</v>
      </c>
      <c r="R23" s="232">
        <v>10</v>
      </c>
      <c r="S23" s="232">
        <v>1</v>
      </c>
      <c r="T23" s="232">
        <v>15</v>
      </c>
      <c r="U23" s="232">
        <v>12</v>
      </c>
      <c r="V23" s="232">
        <v>0</v>
      </c>
      <c r="W23" s="232">
        <v>0</v>
      </c>
      <c r="X23" s="232">
        <v>422</v>
      </c>
    </row>
    <row r="24" spans="1:24" x14ac:dyDescent="0.25">
      <c r="A24" s="22" t="s">
        <v>265</v>
      </c>
      <c r="B24" s="234">
        <v>125237</v>
      </c>
      <c r="C24" s="234">
        <v>1641</v>
      </c>
      <c r="D24" s="234">
        <v>2</v>
      </c>
      <c r="E24" s="234">
        <v>54877</v>
      </c>
      <c r="F24" s="234">
        <v>50</v>
      </c>
      <c r="G24" s="234">
        <v>102</v>
      </c>
      <c r="H24" s="234">
        <v>12351</v>
      </c>
      <c r="I24" s="234">
        <v>14089</v>
      </c>
      <c r="J24" s="234">
        <v>4983</v>
      </c>
      <c r="K24" s="234">
        <v>11820</v>
      </c>
      <c r="L24" s="234">
        <v>1357</v>
      </c>
      <c r="M24" s="234">
        <v>759</v>
      </c>
      <c r="N24" s="234">
        <v>1414</v>
      </c>
      <c r="O24" s="234">
        <v>7155</v>
      </c>
      <c r="P24" s="234">
        <v>5307</v>
      </c>
      <c r="Q24" s="234">
        <v>17</v>
      </c>
      <c r="R24" s="234">
        <v>945</v>
      </c>
      <c r="S24" s="234">
        <v>477</v>
      </c>
      <c r="T24" s="234">
        <v>1847</v>
      </c>
      <c r="U24" s="234">
        <v>5522</v>
      </c>
      <c r="V24" s="234">
        <v>0</v>
      </c>
      <c r="W24" s="234">
        <v>0</v>
      </c>
      <c r="X24" s="234">
        <v>522</v>
      </c>
    </row>
    <row r="25" spans="1:24" x14ac:dyDescent="0.25">
      <c r="A25" s="279" t="s">
        <v>267</v>
      </c>
      <c r="B25" s="280"/>
      <c r="C25" s="280"/>
      <c r="D25" s="280"/>
      <c r="E25" s="280"/>
      <c r="F25" s="280"/>
      <c r="G25" s="280"/>
      <c r="H25" s="280"/>
      <c r="I25" s="280"/>
      <c r="J25" s="280"/>
      <c r="K25" s="280"/>
      <c r="L25" s="280"/>
      <c r="M25" s="280"/>
      <c r="N25" s="280"/>
      <c r="O25" s="280"/>
      <c r="P25" s="280"/>
      <c r="Q25" s="280"/>
      <c r="R25" s="280"/>
      <c r="S25" s="280"/>
      <c r="T25" s="280"/>
      <c r="U25" s="280"/>
      <c r="V25" s="280"/>
      <c r="W25" s="280"/>
      <c r="X25" s="280"/>
    </row>
    <row r="26" spans="1:24" x14ac:dyDescent="0.25">
      <c r="A26" s="2" t="s">
        <v>11</v>
      </c>
      <c r="B26" s="233">
        <v>302625.23</v>
      </c>
      <c r="C26" s="233">
        <v>3912.08</v>
      </c>
      <c r="D26" s="233">
        <v>0</v>
      </c>
      <c r="E26" s="233">
        <v>10629.66</v>
      </c>
      <c r="F26" s="233">
        <v>0</v>
      </c>
      <c r="G26" s="233">
        <v>0</v>
      </c>
      <c r="H26" s="233">
        <v>5577.48</v>
      </c>
      <c r="I26" s="233">
        <v>24992.97</v>
      </c>
      <c r="J26" s="233">
        <v>927.52</v>
      </c>
      <c r="K26" s="233">
        <v>156885.16</v>
      </c>
      <c r="L26" s="233">
        <v>17545.45</v>
      </c>
      <c r="M26" s="233">
        <v>0</v>
      </c>
      <c r="N26" s="233">
        <v>7550.61</v>
      </c>
      <c r="O26" s="233">
        <v>3619.35</v>
      </c>
      <c r="P26" s="233">
        <v>24365.17</v>
      </c>
      <c r="Q26" s="233">
        <v>0</v>
      </c>
      <c r="R26" s="233">
        <v>6122.83</v>
      </c>
      <c r="S26" s="233">
        <v>2451.2800000000002</v>
      </c>
      <c r="T26" s="233">
        <v>32870.89</v>
      </c>
      <c r="U26" s="233">
        <v>5174.78</v>
      </c>
      <c r="V26" s="233">
        <v>0</v>
      </c>
      <c r="W26" s="233">
        <v>0</v>
      </c>
      <c r="X26" s="233">
        <v>0</v>
      </c>
    </row>
    <row r="27" spans="1:24" x14ac:dyDescent="0.25">
      <c r="A27" s="2" t="s">
        <v>12</v>
      </c>
      <c r="B27" s="233">
        <v>16980464.879999999</v>
      </c>
      <c r="C27" s="233">
        <v>473841.58</v>
      </c>
      <c r="D27" s="233">
        <v>540</v>
      </c>
      <c r="E27" s="233">
        <v>2064443.3</v>
      </c>
      <c r="F27" s="233">
        <v>1950</v>
      </c>
      <c r="G27" s="233">
        <v>10080</v>
      </c>
      <c r="H27" s="233">
        <v>4515507.28</v>
      </c>
      <c r="I27" s="233">
        <v>2707328.9</v>
      </c>
      <c r="J27" s="233">
        <v>540782.91</v>
      </c>
      <c r="K27" s="233">
        <v>1100901.0900000001</v>
      </c>
      <c r="L27" s="233">
        <v>355349.5</v>
      </c>
      <c r="M27" s="233">
        <v>271326.28999999998</v>
      </c>
      <c r="N27" s="233">
        <v>77761.289999999994</v>
      </c>
      <c r="O27" s="233">
        <v>1723624.09</v>
      </c>
      <c r="P27" s="233">
        <v>753569.1</v>
      </c>
      <c r="Q27" s="233">
        <v>5459</v>
      </c>
      <c r="R27" s="233">
        <v>230916.93</v>
      </c>
      <c r="S27" s="233">
        <v>52005.97</v>
      </c>
      <c r="T27" s="233">
        <v>415922.98</v>
      </c>
      <c r="U27" s="233">
        <v>1642134.67</v>
      </c>
      <c r="V27" s="233">
        <v>0</v>
      </c>
      <c r="W27" s="233">
        <v>0</v>
      </c>
      <c r="X27" s="233">
        <v>37020</v>
      </c>
    </row>
    <row r="28" spans="1:24" x14ac:dyDescent="0.25">
      <c r="A28" s="2" t="s">
        <v>13</v>
      </c>
      <c r="B28" s="233">
        <v>25198749.850000001</v>
      </c>
      <c r="C28" s="233">
        <v>202489.48</v>
      </c>
      <c r="D28" s="233">
        <v>0</v>
      </c>
      <c r="E28" s="233">
        <v>13368934.43</v>
      </c>
      <c r="F28" s="233">
        <v>32137.34</v>
      </c>
      <c r="G28" s="233">
        <v>23820.720000000001</v>
      </c>
      <c r="H28" s="233">
        <v>569089.01</v>
      </c>
      <c r="I28" s="233">
        <v>2193783.89</v>
      </c>
      <c r="J28" s="233">
        <v>1059645.56</v>
      </c>
      <c r="K28" s="233">
        <v>3502342.58</v>
      </c>
      <c r="L28" s="233">
        <v>185884.15</v>
      </c>
      <c r="M28" s="233">
        <v>15939.48</v>
      </c>
      <c r="N28" s="233">
        <v>366642.43</v>
      </c>
      <c r="O28" s="233">
        <v>1682359.24</v>
      </c>
      <c r="P28" s="233">
        <v>1155560.33</v>
      </c>
      <c r="Q28" s="233">
        <v>1683.98</v>
      </c>
      <c r="R28" s="233">
        <v>146018.76</v>
      </c>
      <c r="S28" s="233">
        <v>119841.72</v>
      </c>
      <c r="T28" s="233">
        <v>324176.82</v>
      </c>
      <c r="U28" s="233">
        <v>247219.21</v>
      </c>
      <c r="V28" s="233">
        <v>0</v>
      </c>
      <c r="W28" s="233">
        <v>0</v>
      </c>
      <c r="X28" s="233">
        <v>1180.72</v>
      </c>
    </row>
    <row r="29" spans="1:24" x14ac:dyDescent="0.25">
      <c r="A29" s="2" t="s">
        <v>14</v>
      </c>
      <c r="B29" s="233">
        <v>0</v>
      </c>
      <c r="C29" s="233">
        <v>0</v>
      </c>
      <c r="D29" s="233">
        <v>0</v>
      </c>
      <c r="E29" s="233">
        <v>0</v>
      </c>
      <c r="F29" s="233">
        <v>0</v>
      </c>
      <c r="G29" s="233">
        <v>0</v>
      </c>
      <c r="H29" s="233">
        <v>0</v>
      </c>
      <c r="I29" s="233">
        <v>0</v>
      </c>
      <c r="J29" s="233">
        <v>0</v>
      </c>
      <c r="K29" s="233">
        <v>0</v>
      </c>
      <c r="L29" s="233">
        <v>0</v>
      </c>
      <c r="M29" s="233">
        <v>0</v>
      </c>
      <c r="N29" s="233">
        <v>0</v>
      </c>
      <c r="O29" s="233">
        <v>0</v>
      </c>
      <c r="P29" s="233">
        <v>0</v>
      </c>
      <c r="Q29" s="233">
        <v>0</v>
      </c>
      <c r="R29" s="233">
        <v>0</v>
      </c>
      <c r="S29" s="233">
        <v>0</v>
      </c>
      <c r="T29" s="233">
        <v>0</v>
      </c>
      <c r="U29" s="233">
        <v>0</v>
      </c>
      <c r="V29" s="233">
        <v>0</v>
      </c>
      <c r="W29" s="233">
        <v>0</v>
      </c>
      <c r="X29" s="233">
        <v>0</v>
      </c>
    </row>
    <row r="30" spans="1:24" x14ac:dyDescent="0.25">
      <c r="A30" s="2" t="s">
        <v>15</v>
      </c>
      <c r="B30" s="233">
        <v>1286152.74</v>
      </c>
      <c r="C30" s="233">
        <v>34093</v>
      </c>
      <c r="D30" s="233">
        <v>210</v>
      </c>
      <c r="E30" s="233">
        <v>123908.4</v>
      </c>
      <c r="F30" s="233">
        <v>0</v>
      </c>
      <c r="G30" s="233">
        <v>420</v>
      </c>
      <c r="H30" s="233">
        <v>381156.18</v>
      </c>
      <c r="I30" s="233">
        <v>156491.18</v>
      </c>
      <c r="J30" s="233">
        <v>43662.77</v>
      </c>
      <c r="K30" s="233">
        <v>37151.54</v>
      </c>
      <c r="L30" s="233">
        <v>27934.42</v>
      </c>
      <c r="M30" s="233">
        <v>13371.51</v>
      </c>
      <c r="N30" s="233">
        <v>6300</v>
      </c>
      <c r="O30" s="233">
        <v>125199.53</v>
      </c>
      <c r="P30" s="233">
        <v>63977.85</v>
      </c>
      <c r="Q30" s="233">
        <v>210</v>
      </c>
      <c r="R30" s="233">
        <v>17874.490000000002</v>
      </c>
      <c r="S30" s="233">
        <v>1789.36</v>
      </c>
      <c r="T30" s="233">
        <v>52352.22</v>
      </c>
      <c r="U30" s="233">
        <v>196523.59</v>
      </c>
      <c r="V30" s="233">
        <v>0</v>
      </c>
      <c r="W30" s="233">
        <v>0</v>
      </c>
      <c r="X30" s="233">
        <v>3526.7</v>
      </c>
    </row>
    <row r="31" spans="1:24" x14ac:dyDescent="0.25">
      <c r="A31" s="2" t="s">
        <v>16</v>
      </c>
      <c r="B31" s="233">
        <v>146033.01</v>
      </c>
      <c r="C31" s="233">
        <v>1680</v>
      </c>
      <c r="D31" s="233">
        <v>0</v>
      </c>
      <c r="E31" s="233">
        <v>4609.88</v>
      </c>
      <c r="F31" s="233">
        <v>0</v>
      </c>
      <c r="G31" s="233">
        <v>210</v>
      </c>
      <c r="H31" s="233">
        <v>5473.42</v>
      </c>
      <c r="I31" s="233">
        <v>12478.96</v>
      </c>
      <c r="J31" s="233">
        <v>1413.88</v>
      </c>
      <c r="K31" s="233">
        <v>4367.79</v>
      </c>
      <c r="L31" s="233">
        <v>3736.7</v>
      </c>
      <c r="M31" s="233">
        <v>186.93</v>
      </c>
      <c r="N31" s="233">
        <v>2520</v>
      </c>
      <c r="O31" s="233">
        <v>8612.7000000000007</v>
      </c>
      <c r="P31" s="233">
        <v>7162.15</v>
      </c>
      <c r="Q31" s="233">
        <v>0</v>
      </c>
      <c r="R31" s="233">
        <v>1971.64</v>
      </c>
      <c r="S31" s="233">
        <v>210</v>
      </c>
      <c r="T31" s="233">
        <v>3150</v>
      </c>
      <c r="U31" s="233">
        <v>2516.67</v>
      </c>
      <c r="V31" s="233">
        <v>0</v>
      </c>
      <c r="W31" s="233">
        <v>0</v>
      </c>
      <c r="X31" s="233">
        <v>85732.29</v>
      </c>
    </row>
    <row r="32" spans="1:24" x14ac:dyDescent="0.25">
      <c r="A32" s="22" t="s">
        <v>265</v>
      </c>
      <c r="B32" s="235">
        <v>43914025.710000001</v>
      </c>
      <c r="C32" s="235">
        <v>716016.14</v>
      </c>
      <c r="D32" s="235">
        <v>750</v>
      </c>
      <c r="E32" s="235">
        <v>15572525.67</v>
      </c>
      <c r="F32" s="235">
        <v>34087.339999999997</v>
      </c>
      <c r="G32" s="235">
        <v>34530.720000000001</v>
      </c>
      <c r="H32" s="235">
        <v>5476803.3700000001</v>
      </c>
      <c r="I32" s="235">
        <v>5095075.9000000004</v>
      </c>
      <c r="J32" s="235">
        <v>1646432.64</v>
      </c>
      <c r="K32" s="235">
        <v>4801648.16</v>
      </c>
      <c r="L32" s="235">
        <v>590450.22</v>
      </c>
      <c r="M32" s="235">
        <v>300824.21000000002</v>
      </c>
      <c r="N32" s="235">
        <v>460774.33</v>
      </c>
      <c r="O32" s="235">
        <v>3543414.91</v>
      </c>
      <c r="P32" s="235">
        <v>2004634.6</v>
      </c>
      <c r="Q32" s="235">
        <v>7352.98</v>
      </c>
      <c r="R32" s="235">
        <v>402904.65</v>
      </c>
      <c r="S32" s="235">
        <v>176298.33</v>
      </c>
      <c r="T32" s="235">
        <v>828472.91</v>
      </c>
      <c r="U32" s="235">
        <v>2093568.92</v>
      </c>
      <c r="V32" s="235">
        <v>0</v>
      </c>
      <c r="W32" s="235">
        <v>0</v>
      </c>
      <c r="X32" s="235">
        <v>127459.71</v>
      </c>
    </row>
    <row r="34" spans="1:3" x14ac:dyDescent="0.25">
      <c r="A34" s="261" t="str">
        <f>HYPERLINK("#'Vysvetlivky'!A15", "Vysvetlivky k sekciám SK-NACE")</f>
        <v>Vysvetlivky k sekciám SK-NACE</v>
      </c>
      <c r="B34" s="262"/>
      <c r="C34" s="262"/>
    </row>
    <row r="35" spans="1:3" x14ac:dyDescent="0.25">
      <c r="A35" s="261" t="str">
        <f>HYPERLINK("#'Obsah'!A1", "Späť na obsah dátovej prílohy")</f>
        <v>Späť na obsah dátovej prílohy</v>
      </c>
      <c r="B35" s="262"/>
      <c r="C35" s="262"/>
    </row>
  </sheetData>
  <mergeCells count="11">
    <mergeCell ref="A2:X2"/>
    <mergeCell ref="A3:X3"/>
    <mergeCell ref="A5:X5"/>
    <mergeCell ref="A7:A8"/>
    <mergeCell ref="B7:B8"/>
    <mergeCell ref="C7:X7"/>
    <mergeCell ref="A9:X9"/>
    <mergeCell ref="A17:X17"/>
    <mergeCell ref="A25:X25"/>
    <mergeCell ref="A34:C34"/>
    <mergeCell ref="A35:C35"/>
  </mergeCells>
  <pageMargins left="0.7" right="0.7" top="0.75" bottom="0.75" header="0.3" footer="0.3"/>
  <pageSetup paperSize="9" orientation="portrait" horizontalDpi="300" verticalDpi="30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199218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59" t="s">
        <v>286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</row>
    <row r="3" spans="1:24" x14ac:dyDescent="0.25">
      <c r="A3" s="281" t="s">
        <v>291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</row>
    <row r="5" spans="1:24" x14ac:dyDescent="0.25">
      <c r="A5" s="260" t="s">
        <v>2</v>
      </c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</row>
    <row r="7" spans="1:24" x14ac:dyDescent="0.25">
      <c r="A7" s="273" t="s">
        <v>4</v>
      </c>
      <c r="B7" s="273" t="s">
        <v>257</v>
      </c>
      <c r="C7" s="267" t="s">
        <v>292</v>
      </c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</row>
    <row r="8" spans="1:24" x14ac:dyDescent="0.25">
      <c r="A8" s="273"/>
      <c r="B8" s="273"/>
      <c r="C8" s="1" t="s">
        <v>293</v>
      </c>
      <c r="D8" s="1" t="s">
        <v>294</v>
      </c>
      <c r="E8" s="1" t="s">
        <v>295</v>
      </c>
      <c r="F8" s="1" t="s">
        <v>296</v>
      </c>
      <c r="G8" s="1" t="s">
        <v>297</v>
      </c>
      <c r="H8" s="1" t="s">
        <v>298</v>
      </c>
      <c r="I8" s="1" t="s">
        <v>299</v>
      </c>
      <c r="J8" s="1" t="s">
        <v>300</v>
      </c>
      <c r="K8" s="1" t="s">
        <v>301</v>
      </c>
      <c r="L8" s="1" t="s">
        <v>302</v>
      </c>
      <c r="M8" s="1" t="s">
        <v>303</v>
      </c>
      <c r="N8" s="1" t="s">
        <v>304</v>
      </c>
      <c r="O8" s="1" t="s">
        <v>305</v>
      </c>
      <c r="P8" s="1" t="s">
        <v>306</v>
      </c>
      <c r="Q8" s="1" t="s">
        <v>307</v>
      </c>
      <c r="R8" s="1" t="s">
        <v>308</v>
      </c>
      <c r="S8" s="1" t="s">
        <v>309</v>
      </c>
      <c r="T8" s="1" t="s">
        <v>310</v>
      </c>
      <c r="U8" s="1" t="s">
        <v>311</v>
      </c>
      <c r="V8" s="1" t="s">
        <v>312</v>
      </c>
      <c r="W8" s="1" t="s">
        <v>313</v>
      </c>
      <c r="X8" s="1" t="s">
        <v>314</v>
      </c>
    </row>
    <row r="9" spans="1:24" x14ac:dyDescent="0.25">
      <c r="A9" s="279" t="s">
        <v>264</v>
      </c>
      <c r="B9" s="280"/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0"/>
      <c r="X9" s="280"/>
    </row>
    <row r="10" spans="1:24" x14ac:dyDescent="0.25">
      <c r="A10" s="2" t="s">
        <v>11</v>
      </c>
      <c r="B10" s="236">
        <v>1258</v>
      </c>
      <c r="C10" s="236">
        <v>13</v>
      </c>
      <c r="D10" s="236">
        <v>0</v>
      </c>
      <c r="E10" s="236">
        <v>69</v>
      </c>
      <c r="F10" s="236">
        <v>2</v>
      </c>
      <c r="G10" s="236">
        <v>3</v>
      </c>
      <c r="H10" s="236">
        <v>42</v>
      </c>
      <c r="I10" s="236">
        <v>400</v>
      </c>
      <c r="J10" s="236">
        <v>8</v>
      </c>
      <c r="K10" s="236">
        <v>353</v>
      </c>
      <c r="L10" s="236">
        <v>11</v>
      </c>
      <c r="M10" s="236">
        <v>0</v>
      </c>
      <c r="N10" s="236">
        <v>23</v>
      </c>
      <c r="O10" s="236">
        <v>41</v>
      </c>
      <c r="P10" s="236">
        <v>48</v>
      </c>
      <c r="Q10" s="236">
        <v>0</v>
      </c>
      <c r="R10" s="236">
        <v>29</v>
      </c>
      <c r="S10" s="236">
        <v>9</v>
      </c>
      <c r="T10" s="236">
        <v>82</v>
      </c>
      <c r="U10" s="236">
        <v>125</v>
      </c>
      <c r="V10" s="236">
        <v>0</v>
      </c>
      <c r="W10" s="236">
        <v>0</v>
      </c>
      <c r="X10" s="236">
        <v>0</v>
      </c>
    </row>
    <row r="11" spans="1:24" x14ac:dyDescent="0.25">
      <c r="A11" s="2" t="s">
        <v>12</v>
      </c>
      <c r="B11" s="236">
        <v>44181</v>
      </c>
      <c r="C11" s="236">
        <v>1086</v>
      </c>
      <c r="D11" s="236">
        <v>3</v>
      </c>
      <c r="E11" s="236">
        <v>5077</v>
      </c>
      <c r="F11" s="236">
        <v>3</v>
      </c>
      <c r="G11" s="236">
        <v>25</v>
      </c>
      <c r="H11" s="236">
        <v>10235</v>
      </c>
      <c r="I11" s="236">
        <v>8011</v>
      </c>
      <c r="J11" s="236">
        <v>1349</v>
      </c>
      <c r="K11" s="236">
        <v>3737</v>
      </c>
      <c r="L11" s="236">
        <v>841</v>
      </c>
      <c r="M11" s="236">
        <v>682</v>
      </c>
      <c r="N11" s="236">
        <v>187</v>
      </c>
      <c r="O11" s="236">
        <v>4227</v>
      </c>
      <c r="P11" s="236">
        <v>1779</v>
      </c>
      <c r="Q11" s="236">
        <v>14</v>
      </c>
      <c r="R11" s="236">
        <v>690</v>
      </c>
      <c r="S11" s="236">
        <v>140</v>
      </c>
      <c r="T11" s="236">
        <v>962</v>
      </c>
      <c r="U11" s="236">
        <v>5042</v>
      </c>
      <c r="V11" s="236">
        <v>1</v>
      </c>
      <c r="W11" s="236">
        <v>0</v>
      </c>
      <c r="X11" s="236">
        <v>90</v>
      </c>
    </row>
    <row r="12" spans="1:24" x14ac:dyDescent="0.25">
      <c r="A12" s="2" t="s">
        <v>13</v>
      </c>
      <c r="B12" s="236">
        <v>10680</v>
      </c>
      <c r="C12" s="236">
        <v>117</v>
      </c>
      <c r="D12" s="236">
        <v>2</v>
      </c>
      <c r="E12" s="236">
        <v>990</v>
      </c>
      <c r="F12" s="236">
        <v>5</v>
      </c>
      <c r="G12" s="236">
        <v>26</v>
      </c>
      <c r="H12" s="236">
        <v>544</v>
      </c>
      <c r="I12" s="236">
        <v>2678</v>
      </c>
      <c r="J12" s="236">
        <v>323</v>
      </c>
      <c r="K12" s="236">
        <v>2991</v>
      </c>
      <c r="L12" s="236">
        <v>172</v>
      </c>
      <c r="M12" s="236">
        <v>30</v>
      </c>
      <c r="N12" s="236">
        <v>222</v>
      </c>
      <c r="O12" s="236">
        <v>801</v>
      </c>
      <c r="P12" s="236">
        <v>656</v>
      </c>
      <c r="Q12" s="236">
        <v>3</v>
      </c>
      <c r="R12" s="236">
        <v>160</v>
      </c>
      <c r="S12" s="236">
        <v>87</v>
      </c>
      <c r="T12" s="236">
        <v>341</v>
      </c>
      <c r="U12" s="236">
        <v>528</v>
      </c>
      <c r="V12" s="236">
        <v>0</v>
      </c>
      <c r="W12" s="236">
        <v>0</v>
      </c>
      <c r="X12" s="236">
        <v>4</v>
      </c>
    </row>
    <row r="13" spans="1:24" x14ac:dyDescent="0.25">
      <c r="A13" s="2" t="s">
        <v>14</v>
      </c>
      <c r="B13" s="236">
        <v>0</v>
      </c>
      <c r="C13" s="236">
        <v>0</v>
      </c>
      <c r="D13" s="236">
        <v>0</v>
      </c>
      <c r="E13" s="236">
        <v>0</v>
      </c>
      <c r="F13" s="236">
        <v>0</v>
      </c>
      <c r="G13" s="236">
        <v>0</v>
      </c>
      <c r="H13" s="236">
        <v>0</v>
      </c>
      <c r="I13" s="236">
        <v>0</v>
      </c>
      <c r="J13" s="236">
        <v>0</v>
      </c>
      <c r="K13" s="236">
        <v>0</v>
      </c>
      <c r="L13" s="236">
        <v>0</v>
      </c>
      <c r="M13" s="236">
        <v>0</v>
      </c>
      <c r="N13" s="236">
        <v>0</v>
      </c>
      <c r="O13" s="236">
        <v>0</v>
      </c>
      <c r="P13" s="236">
        <v>0</v>
      </c>
      <c r="Q13" s="236">
        <v>0</v>
      </c>
      <c r="R13" s="236">
        <v>0</v>
      </c>
      <c r="S13" s="236">
        <v>0</v>
      </c>
      <c r="T13" s="236">
        <v>0</v>
      </c>
      <c r="U13" s="236">
        <v>0</v>
      </c>
      <c r="V13" s="236">
        <v>0</v>
      </c>
      <c r="W13" s="236">
        <v>0</v>
      </c>
      <c r="X13" s="236">
        <v>0</v>
      </c>
    </row>
    <row r="14" spans="1:24" x14ac:dyDescent="0.25">
      <c r="A14" s="2" t="s">
        <v>15</v>
      </c>
      <c r="B14" s="236">
        <v>7284</v>
      </c>
      <c r="C14" s="236">
        <v>185</v>
      </c>
      <c r="D14" s="236">
        <v>2</v>
      </c>
      <c r="E14" s="236">
        <v>679</v>
      </c>
      <c r="F14" s="236">
        <v>0</v>
      </c>
      <c r="G14" s="236">
        <v>3</v>
      </c>
      <c r="H14" s="236">
        <v>2031</v>
      </c>
      <c r="I14" s="236">
        <v>887</v>
      </c>
      <c r="J14" s="236">
        <v>229</v>
      </c>
      <c r="K14" s="236">
        <v>224</v>
      </c>
      <c r="L14" s="236">
        <v>143</v>
      </c>
      <c r="M14" s="236">
        <v>63</v>
      </c>
      <c r="N14" s="236">
        <v>34</v>
      </c>
      <c r="O14" s="236">
        <v>660</v>
      </c>
      <c r="P14" s="236">
        <v>349</v>
      </c>
      <c r="Q14" s="236">
        <v>1</v>
      </c>
      <c r="R14" s="236">
        <v>121</v>
      </c>
      <c r="S14" s="236">
        <v>14</v>
      </c>
      <c r="T14" s="236">
        <v>298</v>
      </c>
      <c r="U14" s="236">
        <v>1341</v>
      </c>
      <c r="V14" s="236">
        <v>0</v>
      </c>
      <c r="W14" s="236">
        <v>0</v>
      </c>
      <c r="X14" s="236">
        <v>20</v>
      </c>
    </row>
    <row r="15" spans="1:24" x14ac:dyDescent="0.25">
      <c r="A15" s="2" t="s">
        <v>16</v>
      </c>
      <c r="B15" s="236">
        <v>741</v>
      </c>
      <c r="C15" s="236">
        <v>7</v>
      </c>
      <c r="D15" s="236">
        <v>0</v>
      </c>
      <c r="E15" s="236">
        <v>24</v>
      </c>
      <c r="F15" s="236">
        <v>0</v>
      </c>
      <c r="G15" s="236">
        <v>1</v>
      </c>
      <c r="H15" s="236">
        <v>29</v>
      </c>
      <c r="I15" s="236">
        <v>61</v>
      </c>
      <c r="J15" s="236">
        <v>8</v>
      </c>
      <c r="K15" s="236">
        <v>25</v>
      </c>
      <c r="L15" s="236">
        <v>20</v>
      </c>
      <c r="M15" s="236">
        <v>1</v>
      </c>
      <c r="N15" s="236">
        <v>13</v>
      </c>
      <c r="O15" s="236">
        <v>42</v>
      </c>
      <c r="P15" s="236">
        <v>39</v>
      </c>
      <c r="Q15" s="236">
        <v>0</v>
      </c>
      <c r="R15" s="236">
        <v>11</v>
      </c>
      <c r="S15" s="236">
        <v>1</v>
      </c>
      <c r="T15" s="236">
        <v>17</v>
      </c>
      <c r="U15" s="236">
        <v>14</v>
      </c>
      <c r="V15" s="236">
        <v>0</v>
      </c>
      <c r="W15" s="236">
        <v>0</v>
      </c>
      <c r="X15" s="236">
        <v>428</v>
      </c>
    </row>
    <row r="16" spans="1:24" x14ac:dyDescent="0.25">
      <c r="A16" s="22" t="s">
        <v>265</v>
      </c>
      <c r="B16" s="238">
        <v>64144</v>
      </c>
      <c r="C16" s="238">
        <v>1408</v>
      </c>
      <c r="D16" s="238">
        <v>7</v>
      </c>
      <c r="E16" s="238">
        <v>6839</v>
      </c>
      <c r="F16" s="238">
        <v>10</v>
      </c>
      <c r="G16" s="238">
        <v>58</v>
      </c>
      <c r="H16" s="238">
        <v>12881</v>
      </c>
      <c r="I16" s="238">
        <v>12037</v>
      </c>
      <c r="J16" s="238">
        <v>1917</v>
      </c>
      <c r="K16" s="238">
        <v>7330</v>
      </c>
      <c r="L16" s="238">
        <v>1187</v>
      </c>
      <c r="M16" s="238">
        <v>776</v>
      </c>
      <c r="N16" s="238">
        <v>479</v>
      </c>
      <c r="O16" s="238">
        <v>5771</v>
      </c>
      <c r="P16" s="238">
        <v>2871</v>
      </c>
      <c r="Q16" s="238">
        <v>18</v>
      </c>
      <c r="R16" s="238">
        <v>1011</v>
      </c>
      <c r="S16" s="238">
        <v>251</v>
      </c>
      <c r="T16" s="238">
        <v>1700</v>
      </c>
      <c r="U16" s="238">
        <v>7050</v>
      </c>
      <c r="V16" s="238">
        <v>1</v>
      </c>
      <c r="W16" s="238">
        <v>0</v>
      </c>
      <c r="X16" s="238">
        <v>542</v>
      </c>
    </row>
    <row r="17" spans="1:24" x14ac:dyDescent="0.25">
      <c r="A17" s="279" t="s">
        <v>266</v>
      </c>
      <c r="B17" s="280"/>
      <c r="C17" s="280"/>
      <c r="D17" s="280"/>
      <c r="E17" s="280"/>
      <c r="F17" s="280"/>
      <c r="G17" s="280"/>
      <c r="H17" s="280"/>
      <c r="I17" s="280"/>
      <c r="J17" s="280"/>
      <c r="K17" s="280"/>
      <c r="L17" s="280"/>
      <c r="M17" s="280"/>
      <c r="N17" s="280"/>
      <c r="O17" s="280"/>
      <c r="P17" s="280"/>
      <c r="Q17" s="280"/>
      <c r="R17" s="280"/>
      <c r="S17" s="280"/>
      <c r="T17" s="280"/>
      <c r="U17" s="280"/>
      <c r="V17" s="280"/>
      <c r="W17" s="280"/>
      <c r="X17" s="280"/>
    </row>
    <row r="18" spans="1:24" x14ac:dyDescent="0.25">
      <c r="A18" s="2" t="s">
        <v>11</v>
      </c>
      <c r="B18" s="236">
        <v>7943</v>
      </c>
      <c r="C18" s="236">
        <v>37</v>
      </c>
      <c r="D18" s="236">
        <v>0</v>
      </c>
      <c r="E18" s="236">
        <v>624</v>
      </c>
      <c r="F18" s="236">
        <v>62</v>
      </c>
      <c r="G18" s="236">
        <v>9</v>
      </c>
      <c r="H18" s="236">
        <v>147</v>
      </c>
      <c r="I18" s="236">
        <v>2946</v>
      </c>
      <c r="J18" s="236">
        <v>34</v>
      </c>
      <c r="K18" s="236">
        <v>2118</v>
      </c>
      <c r="L18" s="236">
        <v>38</v>
      </c>
      <c r="M18" s="236">
        <v>0</v>
      </c>
      <c r="N18" s="236">
        <v>115</v>
      </c>
      <c r="O18" s="236">
        <v>185</v>
      </c>
      <c r="P18" s="236">
        <v>119</v>
      </c>
      <c r="Q18" s="236">
        <v>0</v>
      </c>
      <c r="R18" s="236">
        <v>110</v>
      </c>
      <c r="S18" s="236">
        <v>28</v>
      </c>
      <c r="T18" s="236">
        <v>907</v>
      </c>
      <c r="U18" s="236">
        <v>464</v>
      </c>
      <c r="V18" s="236">
        <v>0</v>
      </c>
      <c r="W18" s="236">
        <v>0</v>
      </c>
      <c r="X18" s="236">
        <v>0</v>
      </c>
    </row>
    <row r="19" spans="1:24" x14ac:dyDescent="0.25">
      <c r="A19" s="2" t="s">
        <v>12</v>
      </c>
      <c r="B19" s="236">
        <v>44135</v>
      </c>
      <c r="C19" s="236">
        <v>1085</v>
      </c>
      <c r="D19" s="236">
        <v>3</v>
      </c>
      <c r="E19" s="236">
        <v>5068</v>
      </c>
      <c r="F19" s="236">
        <v>3</v>
      </c>
      <c r="G19" s="236">
        <v>25</v>
      </c>
      <c r="H19" s="236">
        <v>10232</v>
      </c>
      <c r="I19" s="236">
        <v>8005</v>
      </c>
      <c r="J19" s="236">
        <v>1348</v>
      </c>
      <c r="K19" s="236">
        <v>3730</v>
      </c>
      <c r="L19" s="236">
        <v>840</v>
      </c>
      <c r="M19" s="236">
        <v>679</v>
      </c>
      <c r="N19" s="236">
        <v>186</v>
      </c>
      <c r="O19" s="236">
        <v>4224</v>
      </c>
      <c r="P19" s="236">
        <v>1778</v>
      </c>
      <c r="Q19" s="236">
        <v>14</v>
      </c>
      <c r="R19" s="236">
        <v>690</v>
      </c>
      <c r="S19" s="236">
        <v>140</v>
      </c>
      <c r="T19" s="236">
        <v>960</v>
      </c>
      <c r="U19" s="236">
        <v>5034</v>
      </c>
      <c r="V19" s="236">
        <v>1</v>
      </c>
      <c r="W19" s="236">
        <v>0</v>
      </c>
      <c r="X19" s="236">
        <v>90</v>
      </c>
    </row>
    <row r="20" spans="1:24" x14ac:dyDescent="0.25">
      <c r="A20" s="2" t="s">
        <v>13</v>
      </c>
      <c r="B20" s="236">
        <v>78560</v>
      </c>
      <c r="C20" s="236">
        <v>606</v>
      </c>
      <c r="D20" s="236">
        <v>22</v>
      </c>
      <c r="E20" s="236">
        <v>31579</v>
      </c>
      <c r="F20" s="236">
        <v>46</v>
      </c>
      <c r="G20" s="236">
        <v>211</v>
      </c>
      <c r="H20" s="236">
        <v>1878</v>
      </c>
      <c r="I20" s="236">
        <v>12654</v>
      </c>
      <c r="J20" s="236">
        <v>3167</v>
      </c>
      <c r="K20" s="236">
        <v>15356</v>
      </c>
      <c r="L20" s="236">
        <v>610</v>
      </c>
      <c r="M20" s="236">
        <v>48</v>
      </c>
      <c r="N20" s="236">
        <v>1574</v>
      </c>
      <c r="O20" s="236">
        <v>2864</v>
      </c>
      <c r="P20" s="236">
        <v>3530</v>
      </c>
      <c r="Q20" s="236">
        <v>4</v>
      </c>
      <c r="R20" s="236">
        <v>532</v>
      </c>
      <c r="S20" s="236">
        <v>493</v>
      </c>
      <c r="T20" s="236">
        <v>1927</v>
      </c>
      <c r="U20" s="236">
        <v>1452</v>
      </c>
      <c r="V20" s="236">
        <v>0</v>
      </c>
      <c r="W20" s="236">
        <v>0</v>
      </c>
      <c r="X20" s="236">
        <v>7</v>
      </c>
    </row>
    <row r="21" spans="1:24" x14ac:dyDescent="0.25">
      <c r="A21" s="2" t="s">
        <v>14</v>
      </c>
      <c r="B21" s="236">
        <v>0</v>
      </c>
      <c r="C21" s="236">
        <v>0</v>
      </c>
      <c r="D21" s="236">
        <v>0</v>
      </c>
      <c r="E21" s="236">
        <v>0</v>
      </c>
      <c r="F21" s="236">
        <v>0</v>
      </c>
      <c r="G21" s="236">
        <v>0</v>
      </c>
      <c r="H21" s="236">
        <v>0</v>
      </c>
      <c r="I21" s="236">
        <v>0</v>
      </c>
      <c r="J21" s="236">
        <v>0</v>
      </c>
      <c r="K21" s="236">
        <v>0</v>
      </c>
      <c r="L21" s="236">
        <v>0</v>
      </c>
      <c r="M21" s="236">
        <v>0</v>
      </c>
      <c r="N21" s="236">
        <v>0</v>
      </c>
      <c r="O21" s="236">
        <v>0</v>
      </c>
      <c r="P21" s="236">
        <v>0</v>
      </c>
      <c r="Q21" s="236">
        <v>0</v>
      </c>
      <c r="R21" s="236">
        <v>0</v>
      </c>
      <c r="S21" s="236">
        <v>0</v>
      </c>
      <c r="T21" s="236">
        <v>0</v>
      </c>
      <c r="U21" s="236">
        <v>0</v>
      </c>
      <c r="V21" s="236">
        <v>0</v>
      </c>
      <c r="W21" s="236">
        <v>0</v>
      </c>
      <c r="X21" s="236">
        <v>0</v>
      </c>
    </row>
    <row r="22" spans="1:24" x14ac:dyDescent="0.25">
      <c r="A22" s="2" t="s">
        <v>15</v>
      </c>
      <c r="B22" s="236">
        <v>7279</v>
      </c>
      <c r="C22" s="236">
        <v>185</v>
      </c>
      <c r="D22" s="236">
        <v>2</v>
      </c>
      <c r="E22" s="236">
        <v>679</v>
      </c>
      <c r="F22" s="236">
        <v>0</v>
      </c>
      <c r="G22" s="236">
        <v>3</v>
      </c>
      <c r="H22" s="236">
        <v>2030</v>
      </c>
      <c r="I22" s="236">
        <v>886</v>
      </c>
      <c r="J22" s="236">
        <v>229</v>
      </c>
      <c r="K22" s="236">
        <v>224</v>
      </c>
      <c r="L22" s="236">
        <v>143</v>
      </c>
      <c r="M22" s="236">
        <v>63</v>
      </c>
      <c r="N22" s="236">
        <v>34</v>
      </c>
      <c r="O22" s="236">
        <v>659</v>
      </c>
      <c r="P22" s="236">
        <v>349</v>
      </c>
      <c r="Q22" s="236">
        <v>1</v>
      </c>
      <c r="R22" s="236">
        <v>121</v>
      </c>
      <c r="S22" s="236">
        <v>14</v>
      </c>
      <c r="T22" s="236">
        <v>297</v>
      </c>
      <c r="U22" s="236">
        <v>1340</v>
      </c>
      <c r="V22" s="236">
        <v>0</v>
      </c>
      <c r="W22" s="236">
        <v>0</v>
      </c>
      <c r="X22" s="236">
        <v>20</v>
      </c>
    </row>
    <row r="23" spans="1:24" x14ac:dyDescent="0.25">
      <c r="A23" s="2" t="s">
        <v>16</v>
      </c>
      <c r="B23" s="236">
        <v>740</v>
      </c>
      <c r="C23" s="236">
        <v>7</v>
      </c>
      <c r="D23" s="236">
        <v>0</v>
      </c>
      <c r="E23" s="236">
        <v>24</v>
      </c>
      <c r="F23" s="236">
        <v>0</v>
      </c>
      <c r="G23" s="236">
        <v>1</v>
      </c>
      <c r="H23" s="236">
        <v>29</v>
      </c>
      <c r="I23" s="236">
        <v>61</v>
      </c>
      <c r="J23" s="236">
        <v>8</v>
      </c>
      <c r="K23" s="236">
        <v>25</v>
      </c>
      <c r="L23" s="236">
        <v>19</v>
      </c>
      <c r="M23" s="236">
        <v>1</v>
      </c>
      <c r="N23" s="236">
        <v>13</v>
      </c>
      <c r="O23" s="236">
        <v>42</v>
      </c>
      <c r="P23" s="236">
        <v>39</v>
      </c>
      <c r="Q23" s="236">
        <v>0</v>
      </c>
      <c r="R23" s="236">
        <v>11</v>
      </c>
      <c r="S23" s="236">
        <v>1</v>
      </c>
      <c r="T23" s="236">
        <v>17</v>
      </c>
      <c r="U23" s="236">
        <v>14</v>
      </c>
      <c r="V23" s="236">
        <v>0</v>
      </c>
      <c r="W23" s="236">
        <v>0</v>
      </c>
      <c r="X23" s="236">
        <v>428</v>
      </c>
    </row>
    <row r="24" spans="1:24" x14ac:dyDescent="0.25">
      <c r="A24" s="22" t="s">
        <v>265</v>
      </c>
      <c r="B24" s="238">
        <v>138657</v>
      </c>
      <c r="C24" s="238">
        <v>1920</v>
      </c>
      <c r="D24" s="238">
        <v>27</v>
      </c>
      <c r="E24" s="238">
        <v>37974</v>
      </c>
      <c r="F24" s="238">
        <v>111</v>
      </c>
      <c r="G24" s="238">
        <v>249</v>
      </c>
      <c r="H24" s="238">
        <v>14316</v>
      </c>
      <c r="I24" s="238">
        <v>24552</v>
      </c>
      <c r="J24" s="238">
        <v>4786</v>
      </c>
      <c r="K24" s="238">
        <v>21453</v>
      </c>
      <c r="L24" s="238">
        <v>1650</v>
      </c>
      <c r="M24" s="238">
        <v>791</v>
      </c>
      <c r="N24" s="238">
        <v>1922</v>
      </c>
      <c r="O24" s="238">
        <v>7974</v>
      </c>
      <c r="P24" s="238">
        <v>5815</v>
      </c>
      <c r="Q24" s="238">
        <v>19</v>
      </c>
      <c r="R24" s="238">
        <v>1464</v>
      </c>
      <c r="S24" s="238">
        <v>676</v>
      </c>
      <c r="T24" s="238">
        <v>4108</v>
      </c>
      <c r="U24" s="238">
        <v>8304</v>
      </c>
      <c r="V24" s="238">
        <v>1</v>
      </c>
      <c r="W24" s="238">
        <v>0</v>
      </c>
      <c r="X24" s="238">
        <v>545</v>
      </c>
    </row>
    <row r="25" spans="1:24" x14ac:dyDescent="0.25">
      <c r="A25" s="279" t="s">
        <v>267</v>
      </c>
      <c r="B25" s="280"/>
      <c r="C25" s="280"/>
      <c r="D25" s="280"/>
      <c r="E25" s="280"/>
      <c r="F25" s="280"/>
      <c r="G25" s="280"/>
      <c r="H25" s="280"/>
      <c r="I25" s="280"/>
      <c r="J25" s="280"/>
      <c r="K25" s="280"/>
      <c r="L25" s="280"/>
      <c r="M25" s="280"/>
      <c r="N25" s="280"/>
      <c r="O25" s="280"/>
      <c r="P25" s="280"/>
      <c r="Q25" s="280"/>
      <c r="R25" s="280"/>
      <c r="S25" s="280"/>
      <c r="T25" s="280"/>
      <c r="U25" s="280"/>
      <c r="V25" s="280"/>
      <c r="W25" s="280"/>
      <c r="X25" s="280"/>
    </row>
    <row r="26" spans="1:24" x14ac:dyDescent="0.25">
      <c r="A26" s="2" t="s">
        <v>11</v>
      </c>
      <c r="B26" s="237">
        <v>2263299.66</v>
      </c>
      <c r="C26" s="237">
        <v>15315.86</v>
      </c>
      <c r="D26" s="237">
        <v>0</v>
      </c>
      <c r="E26" s="237">
        <v>112436.7</v>
      </c>
      <c r="F26" s="237">
        <v>11434.85</v>
      </c>
      <c r="G26" s="237">
        <v>2398.77</v>
      </c>
      <c r="H26" s="237">
        <v>57187.74</v>
      </c>
      <c r="I26" s="237">
        <v>500567.63</v>
      </c>
      <c r="J26" s="237">
        <v>9036.48</v>
      </c>
      <c r="K26" s="237">
        <v>1041576.98</v>
      </c>
      <c r="L26" s="237">
        <v>12847.1</v>
      </c>
      <c r="M26" s="237">
        <v>0</v>
      </c>
      <c r="N26" s="237">
        <v>46330.59</v>
      </c>
      <c r="O26" s="237">
        <v>66615.5</v>
      </c>
      <c r="P26" s="237">
        <v>56924.51</v>
      </c>
      <c r="Q26" s="237">
        <v>0</v>
      </c>
      <c r="R26" s="237">
        <v>20908.75</v>
      </c>
      <c r="S26" s="237">
        <v>13173.87</v>
      </c>
      <c r="T26" s="237">
        <v>213189.66</v>
      </c>
      <c r="U26" s="237">
        <v>83354.67</v>
      </c>
      <c r="V26" s="237">
        <v>0</v>
      </c>
      <c r="W26" s="237">
        <v>0</v>
      </c>
      <c r="X26" s="237">
        <v>0</v>
      </c>
    </row>
    <row r="27" spans="1:24" x14ac:dyDescent="0.25">
      <c r="A27" s="2" t="s">
        <v>12</v>
      </c>
      <c r="B27" s="237">
        <v>30463727.120000001</v>
      </c>
      <c r="C27" s="237">
        <v>806102.77</v>
      </c>
      <c r="D27" s="237">
        <v>2430</v>
      </c>
      <c r="E27" s="237">
        <v>3529663.18</v>
      </c>
      <c r="F27" s="237">
        <v>2430</v>
      </c>
      <c r="G27" s="237">
        <v>17190</v>
      </c>
      <c r="H27" s="237">
        <v>7719938.7300000004</v>
      </c>
      <c r="I27" s="237">
        <v>5037142.4800000004</v>
      </c>
      <c r="J27" s="237">
        <v>935012.37</v>
      </c>
      <c r="K27" s="237">
        <v>2511582.79</v>
      </c>
      <c r="L27" s="237">
        <v>588514.71</v>
      </c>
      <c r="M27" s="237">
        <v>424104.61</v>
      </c>
      <c r="N27" s="237">
        <v>131381.46</v>
      </c>
      <c r="O27" s="237">
        <v>2876379.46</v>
      </c>
      <c r="P27" s="237">
        <v>1278630.58</v>
      </c>
      <c r="Q27" s="237">
        <v>9248.61</v>
      </c>
      <c r="R27" s="237">
        <v>452665.05</v>
      </c>
      <c r="S27" s="237">
        <v>83144</v>
      </c>
      <c r="T27" s="237">
        <v>702254.51</v>
      </c>
      <c r="U27" s="237">
        <v>3292948.41</v>
      </c>
      <c r="V27" s="237">
        <v>630</v>
      </c>
      <c r="W27" s="237">
        <v>0</v>
      </c>
      <c r="X27" s="237">
        <v>62333.4</v>
      </c>
    </row>
    <row r="28" spans="1:24" x14ac:dyDescent="0.25">
      <c r="A28" s="2" t="s">
        <v>13</v>
      </c>
      <c r="B28" s="237">
        <v>26712127.710000001</v>
      </c>
      <c r="C28" s="237">
        <v>309323.98</v>
      </c>
      <c r="D28" s="237">
        <v>7769.97</v>
      </c>
      <c r="E28" s="237">
        <v>7376336.7400000002</v>
      </c>
      <c r="F28" s="237">
        <v>33408.49</v>
      </c>
      <c r="G28" s="237">
        <v>60883.95</v>
      </c>
      <c r="H28" s="237">
        <v>856199.19</v>
      </c>
      <c r="I28" s="237">
        <v>4334648.78</v>
      </c>
      <c r="J28" s="237">
        <v>895856.09</v>
      </c>
      <c r="K28" s="237">
        <v>7577102.4500000002</v>
      </c>
      <c r="L28" s="237">
        <v>291525.57</v>
      </c>
      <c r="M28" s="237">
        <v>24976.47</v>
      </c>
      <c r="N28" s="237">
        <v>574733.14</v>
      </c>
      <c r="O28" s="237">
        <v>1263932.5900000001</v>
      </c>
      <c r="P28" s="237">
        <v>1413449.64</v>
      </c>
      <c r="Q28" s="237">
        <v>1803.84</v>
      </c>
      <c r="R28" s="237">
        <v>245940.85</v>
      </c>
      <c r="S28" s="237">
        <v>178573.07</v>
      </c>
      <c r="T28" s="237">
        <v>794315.31</v>
      </c>
      <c r="U28" s="237">
        <v>469614.76</v>
      </c>
      <c r="V28" s="237">
        <v>0</v>
      </c>
      <c r="W28" s="237">
        <v>0</v>
      </c>
      <c r="X28" s="237">
        <v>1732.83</v>
      </c>
    </row>
    <row r="29" spans="1:24" x14ac:dyDescent="0.25">
      <c r="A29" s="2" t="s">
        <v>14</v>
      </c>
      <c r="B29" s="237">
        <v>0</v>
      </c>
      <c r="C29" s="237">
        <v>0</v>
      </c>
      <c r="D29" s="237">
        <v>0</v>
      </c>
      <c r="E29" s="237">
        <v>0</v>
      </c>
      <c r="F29" s="237">
        <v>0</v>
      </c>
      <c r="G29" s="237">
        <v>0</v>
      </c>
      <c r="H29" s="237">
        <v>0</v>
      </c>
      <c r="I29" s="237">
        <v>0</v>
      </c>
      <c r="J29" s="237">
        <v>0</v>
      </c>
      <c r="K29" s="237">
        <v>0</v>
      </c>
      <c r="L29" s="237">
        <v>0</v>
      </c>
      <c r="M29" s="237">
        <v>0</v>
      </c>
      <c r="N29" s="237">
        <v>0</v>
      </c>
      <c r="O29" s="237">
        <v>0</v>
      </c>
      <c r="P29" s="237">
        <v>0</v>
      </c>
      <c r="Q29" s="237">
        <v>0</v>
      </c>
      <c r="R29" s="237">
        <v>0</v>
      </c>
      <c r="S29" s="237">
        <v>0</v>
      </c>
      <c r="T29" s="237">
        <v>0</v>
      </c>
      <c r="U29" s="237">
        <v>0</v>
      </c>
      <c r="V29" s="237">
        <v>0</v>
      </c>
      <c r="W29" s="237">
        <v>0</v>
      </c>
      <c r="X29" s="237">
        <v>0</v>
      </c>
    </row>
    <row r="30" spans="1:24" x14ac:dyDescent="0.25">
      <c r="A30" s="2" t="s">
        <v>15</v>
      </c>
      <c r="B30" s="237">
        <v>2236739.0299999998</v>
      </c>
      <c r="C30" s="237">
        <v>57382.25</v>
      </c>
      <c r="D30" s="237">
        <v>630</v>
      </c>
      <c r="E30" s="237">
        <v>207961.76</v>
      </c>
      <c r="F30" s="237">
        <v>0</v>
      </c>
      <c r="G30" s="237">
        <v>871.35</v>
      </c>
      <c r="H30" s="237">
        <v>630664.64</v>
      </c>
      <c r="I30" s="237">
        <v>271817.5</v>
      </c>
      <c r="J30" s="237">
        <v>70249.31</v>
      </c>
      <c r="K30" s="237">
        <v>67677.460000000006</v>
      </c>
      <c r="L30" s="237">
        <v>44218.2</v>
      </c>
      <c r="M30" s="237">
        <v>19129.419999999998</v>
      </c>
      <c r="N30" s="237">
        <v>10710</v>
      </c>
      <c r="O30" s="237">
        <v>202605.74</v>
      </c>
      <c r="P30" s="237">
        <v>107725.93</v>
      </c>
      <c r="Q30" s="237">
        <v>315</v>
      </c>
      <c r="R30" s="237">
        <v>36983.040000000001</v>
      </c>
      <c r="S30" s="237">
        <v>3962.52</v>
      </c>
      <c r="T30" s="237">
        <v>90197.8</v>
      </c>
      <c r="U30" s="237">
        <v>407809.01</v>
      </c>
      <c r="V30" s="237">
        <v>0</v>
      </c>
      <c r="W30" s="237">
        <v>0</v>
      </c>
      <c r="X30" s="237">
        <v>5828.1</v>
      </c>
    </row>
    <row r="31" spans="1:24" x14ac:dyDescent="0.25">
      <c r="A31" s="2" t="s">
        <v>16</v>
      </c>
      <c r="B31" s="237">
        <v>227861.88</v>
      </c>
      <c r="C31" s="237">
        <v>2205</v>
      </c>
      <c r="D31" s="237">
        <v>0</v>
      </c>
      <c r="E31" s="237">
        <v>7549.88</v>
      </c>
      <c r="F31" s="237">
        <v>0</v>
      </c>
      <c r="G31" s="237">
        <v>315</v>
      </c>
      <c r="H31" s="237">
        <v>8833.42</v>
      </c>
      <c r="I31" s="237">
        <v>19020.82</v>
      </c>
      <c r="J31" s="237">
        <v>2463.88</v>
      </c>
      <c r="K31" s="237">
        <v>7456.96</v>
      </c>
      <c r="L31" s="237">
        <v>6089.5</v>
      </c>
      <c r="M31" s="237">
        <v>315</v>
      </c>
      <c r="N31" s="237">
        <v>4095</v>
      </c>
      <c r="O31" s="237">
        <v>12761.8</v>
      </c>
      <c r="P31" s="237">
        <v>12146.31</v>
      </c>
      <c r="Q31" s="237">
        <v>0</v>
      </c>
      <c r="R31" s="237">
        <v>3440</v>
      </c>
      <c r="S31" s="237">
        <v>315</v>
      </c>
      <c r="T31" s="237">
        <v>5355</v>
      </c>
      <c r="U31" s="237">
        <v>4321.67</v>
      </c>
      <c r="V31" s="237">
        <v>0</v>
      </c>
      <c r="W31" s="237">
        <v>0</v>
      </c>
      <c r="X31" s="237">
        <v>131177.64000000001</v>
      </c>
    </row>
    <row r="32" spans="1:24" x14ac:dyDescent="0.25">
      <c r="A32" s="22" t="s">
        <v>265</v>
      </c>
      <c r="B32" s="239">
        <v>61903755.399999999</v>
      </c>
      <c r="C32" s="239">
        <v>1190329.8600000001</v>
      </c>
      <c r="D32" s="239">
        <v>10829.97</v>
      </c>
      <c r="E32" s="239">
        <v>11233948.26</v>
      </c>
      <c r="F32" s="239">
        <v>47273.34</v>
      </c>
      <c r="G32" s="239">
        <v>81659.070000000007</v>
      </c>
      <c r="H32" s="239">
        <v>9272823.7200000007</v>
      </c>
      <c r="I32" s="239">
        <v>10163197.210000001</v>
      </c>
      <c r="J32" s="239">
        <v>1912618.13</v>
      </c>
      <c r="K32" s="239">
        <v>11205396.640000001</v>
      </c>
      <c r="L32" s="239">
        <v>943195.08</v>
      </c>
      <c r="M32" s="239">
        <v>468525.5</v>
      </c>
      <c r="N32" s="239">
        <v>767250.19</v>
      </c>
      <c r="O32" s="239">
        <v>4422295.09</v>
      </c>
      <c r="P32" s="239">
        <v>2868876.97</v>
      </c>
      <c r="Q32" s="239">
        <v>11367.45</v>
      </c>
      <c r="R32" s="239">
        <v>759937.69</v>
      </c>
      <c r="S32" s="239">
        <v>279168.46000000002</v>
      </c>
      <c r="T32" s="239">
        <v>1805312.28</v>
      </c>
      <c r="U32" s="239">
        <v>4258048.5199999996</v>
      </c>
      <c r="V32" s="239">
        <v>630</v>
      </c>
      <c r="W32" s="239">
        <v>0</v>
      </c>
      <c r="X32" s="239">
        <v>201071.97</v>
      </c>
    </row>
    <row r="34" spans="1:3" x14ac:dyDescent="0.25">
      <c r="A34" s="261" t="str">
        <f>HYPERLINK("#'Vysvetlivky'!A15", "Vysvetlivky k sekciám SK-NACE")</f>
        <v>Vysvetlivky k sekciám SK-NACE</v>
      </c>
      <c r="B34" s="262"/>
      <c r="C34" s="262"/>
    </row>
    <row r="35" spans="1:3" x14ac:dyDescent="0.25">
      <c r="A35" s="261" t="str">
        <f>HYPERLINK("#'Obsah'!A1", "Späť na obsah dátovej prílohy")</f>
        <v>Späť na obsah dátovej prílohy</v>
      </c>
      <c r="B35" s="262"/>
      <c r="C35" s="262"/>
    </row>
  </sheetData>
  <mergeCells count="11">
    <mergeCell ref="A2:X2"/>
    <mergeCell ref="A3:X3"/>
    <mergeCell ref="A5:X5"/>
    <mergeCell ref="A7:A8"/>
    <mergeCell ref="B7:B8"/>
    <mergeCell ref="C7:X7"/>
    <mergeCell ref="A9:X9"/>
    <mergeCell ref="A17:X17"/>
    <mergeCell ref="A25:X25"/>
    <mergeCell ref="A34:C34"/>
    <mergeCell ref="A35:C35"/>
  </mergeCells>
  <pageMargins left="0.7" right="0.7" top="0.75" bottom="0.75" header="0.3" footer="0.3"/>
  <pageSetup paperSize="9" orientation="portrait" horizontalDpi="300" verticalDpi="30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199218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59" t="s">
        <v>287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</row>
    <row r="3" spans="1:24" x14ac:dyDescent="0.25">
      <c r="A3" s="281" t="s">
        <v>291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</row>
    <row r="5" spans="1:24" x14ac:dyDescent="0.25">
      <c r="A5" s="260" t="s">
        <v>2</v>
      </c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</row>
    <row r="7" spans="1:24" x14ac:dyDescent="0.25">
      <c r="A7" s="273" t="s">
        <v>4</v>
      </c>
      <c r="B7" s="273" t="s">
        <v>257</v>
      </c>
      <c r="C7" s="267" t="s">
        <v>292</v>
      </c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</row>
    <row r="8" spans="1:24" x14ac:dyDescent="0.25">
      <c r="A8" s="273"/>
      <c r="B8" s="273"/>
      <c r="C8" s="1" t="s">
        <v>293</v>
      </c>
      <c r="D8" s="1" t="s">
        <v>294</v>
      </c>
      <c r="E8" s="1" t="s">
        <v>295</v>
      </c>
      <c r="F8" s="1" t="s">
        <v>296</v>
      </c>
      <c r="G8" s="1" t="s">
        <v>297</v>
      </c>
      <c r="H8" s="1" t="s">
        <v>298</v>
      </c>
      <c r="I8" s="1" t="s">
        <v>299</v>
      </c>
      <c r="J8" s="1" t="s">
        <v>300</v>
      </c>
      <c r="K8" s="1" t="s">
        <v>301</v>
      </c>
      <c r="L8" s="1" t="s">
        <v>302</v>
      </c>
      <c r="M8" s="1" t="s">
        <v>303</v>
      </c>
      <c r="N8" s="1" t="s">
        <v>304</v>
      </c>
      <c r="O8" s="1" t="s">
        <v>305</v>
      </c>
      <c r="P8" s="1" t="s">
        <v>306</v>
      </c>
      <c r="Q8" s="1" t="s">
        <v>307</v>
      </c>
      <c r="R8" s="1" t="s">
        <v>308</v>
      </c>
      <c r="S8" s="1" t="s">
        <v>309</v>
      </c>
      <c r="T8" s="1" t="s">
        <v>310</v>
      </c>
      <c r="U8" s="1" t="s">
        <v>311</v>
      </c>
      <c r="V8" s="1" t="s">
        <v>312</v>
      </c>
      <c r="W8" s="1" t="s">
        <v>313</v>
      </c>
      <c r="X8" s="1" t="s">
        <v>314</v>
      </c>
    </row>
    <row r="9" spans="1:24" x14ac:dyDescent="0.25">
      <c r="A9" s="279" t="s">
        <v>264</v>
      </c>
      <c r="B9" s="280"/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0"/>
      <c r="X9" s="280"/>
    </row>
    <row r="10" spans="1:24" x14ac:dyDescent="0.25">
      <c r="A10" s="2" t="s">
        <v>11</v>
      </c>
      <c r="B10" s="240">
        <v>1227</v>
      </c>
      <c r="C10" s="240">
        <v>16</v>
      </c>
      <c r="D10" s="240">
        <v>1</v>
      </c>
      <c r="E10" s="240">
        <v>66</v>
      </c>
      <c r="F10" s="240">
        <v>2</v>
      </c>
      <c r="G10" s="240">
        <v>1</v>
      </c>
      <c r="H10" s="240">
        <v>37</v>
      </c>
      <c r="I10" s="240">
        <v>371</v>
      </c>
      <c r="J10" s="240">
        <v>12</v>
      </c>
      <c r="K10" s="240">
        <v>359</v>
      </c>
      <c r="L10" s="240">
        <v>9</v>
      </c>
      <c r="M10" s="240">
        <v>1</v>
      </c>
      <c r="N10" s="240">
        <v>23</v>
      </c>
      <c r="O10" s="240">
        <v>47</v>
      </c>
      <c r="P10" s="240">
        <v>34</v>
      </c>
      <c r="Q10" s="240">
        <v>1</v>
      </c>
      <c r="R10" s="240">
        <v>30</v>
      </c>
      <c r="S10" s="240">
        <v>5</v>
      </c>
      <c r="T10" s="240">
        <v>90</v>
      </c>
      <c r="U10" s="240">
        <v>122</v>
      </c>
      <c r="V10" s="240">
        <v>0</v>
      </c>
      <c r="W10" s="240">
        <v>0</v>
      </c>
      <c r="X10" s="240">
        <v>0</v>
      </c>
    </row>
    <row r="11" spans="1:24" x14ac:dyDescent="0.25">
      <c r="A11" s="2" t="s">
        <v>12</v>
      </c>
      <c r="B11" s="240">
        <v>46983</v>
      </c>
      <c r="C11" s="240">
        <v>1102</v>
      </c>
      <c r="D11" s="240">
        <v>2</v>
      </c>
      <c r="E11" s="240">
        <v>5310</v>
      </c>
      <c r="F11" s="240">
        <v>4</v>
      </c>
      <c r="G11" s="240">
        <v>22</v>
      </c>
      <c r="H11" s="240">
        <v>10713</v>
      </c>
      <c r="I11" s="240">
        <v>8645</v>
      </c>
      <c r="J11" s="240">
        <v>1474</v>
      </c>
      <c r="K11" s="240">
        <v>4005</v>
      </c>
      <c r="L11" s="240">
        <v>845</v>
      </c>
      <c r="M11" s="240">
        <v>668</v>
      </c>
      <c r="N11" s="240">
        <v>198</v>
      </c>
      <c r="O11" s="240">
        <v>4116</v>
      </c>
      <c r="P11" s="240">
        <v>1868</v>
      </c>
      <c r="Q11" s="240">
        <v>10</v>
      </c>
      <c r="R11" s="240">
        <v>835</v>
      </c>
      <c r="S11" s="240">
        <v>173</v>
      </c>
      <c r="T11" s="240">
        <v>1072</v>
      </c>
      <c r="U11" s="240">
        <v>5818</v>
      </c>
      <c r="V11" s="240">
        <v>1</v>
      </c>
      <c r="W11" s="240">
        <v>0</v>
      </c>
      <c r="X11" s="240">
        <v>102</v>
      </c>
    </row>
    <row r="12" spans="1:24" x14ac:dyDescent="0.25">
      <c r="A12" s="2" t="s">
        <v>13</v>
      </c>
      <c r="B12" s="240">
        <v>8112</v>
      </c>
      <c r="C12" s="240">
        <v>106</v>
      </c>
      <c r="D12" s="240">
        <v>2</v>
      </c>
      <c r="E12" s="240">
        <v>831</v>
      </c>
      <c r="F12" s="240">
        <v>6</v>
      </c>
      <c r="G12" s="240">
        <v>21</v>
      </c>
      <c r="H12" s="240">
        <v>463</v>
      </c>
      <c r="I12" s="240">
        <v>2119</v>
      </c>
      <c r="J12" s="240">
        <v>271</v>
      </c>
      <c r="K12" s="240">
        <v>1871</v>
      </c>
      <c r="L12" s="240">
        <v>153</v>
      </c>
      <c r="M12" s="240">
        <v>27</v>
      </c>
      <c r="N12" s="240">
        <v>204</v>
      </c>
      <c r="O12" s="240">
        <v>646</v>
      </c>
      <c r="P12" s="240">
        <v>512</v>
      </c>
      <c r="Q12" s="240">
        <v>2</v>
      </c>
      <c r="R12" s="240">
        <v>130</v>
      </c>
      <c r="S12" s="240">
        <v>95</v>
      </c>
      <c r="T12" s="240">
        <v>269</v>
      </c>
      <c r="U12" s="240">
        <v>377</v>
      </c>
      <c r="V12" s="240">
        <v>0</v>
      </c>
      <c r="W12" s="240">
        <v>0</v>
      </c>
      <c r="X12" s="240">
        <v>7</v>
      </c>
    </row>
    <row r="13" spans="1:24" x14ac:dyDescent="0.25">
      <c r="A13" s="2" t="s">
        <v>14</v>
      </c>
      <c r="B13" s="240">
        <v>7916</v>
      </c>
      <c r="C13" s="240">
        <v>107</v>
      </c>
      <c r="D13" s="240">
        <v>5</v>
      </c>
      <c r="E13" s="240">
        <v>701</v>
      </c>
      <c r="F13" s="240">
        <v>0</v>
      </c>
      <c r="G13" s="240">
        <v>20</v>
      </c>
      <c r="H13" s="240">
        <v>562</v>
      </c>
      <c r="I13" s="240">
        <v>1975</v>
      </c>
      <c r="J13" s="240">
        <v>298</v>
      </c>
      <c r="K13" s="240">
        <v>2149</v>
      </c>
      <c r="L13" s="240">
        <v>146</v>
      </c>
      <c r="M13" s="240">
        <v>36</v>
      </c>
      <c r="N13" s="240">
        <v>126</v>
      </c>
      <c r="O13" s="240">
        <v>629</v>
      </c>
      <c r="P13" s="240">
        <v>429</v>
      </c>
      <c r="Q13" s="240">
        <v>3</v>
      </c>
      <c r="R13" s="240">
        <v>97</v>
      </c>
      <c r="S13" s="240">
        <v>61</v>
      </c>
      <c r="T13" s="240">
        <v>182</v>
      </c>
      <c r="U13" s="240">
        <v>382</v>
      </c>
      <c r="V13" s="240">
        <v>0</v>
      </c>
      <c r="W13" s="240">
        <v>0</v>
      </c>
      <c r="X13" s="240">
        <v>8</v>
      </c>
    </row>
    <row r="14" spans="1:24" x14ac:dyDescent="0.25">
      <c r="A14" s="2" t="s">
        <v>15</v>
      </c>
      <c r="B14" s="240">
        <v>7887</v>
      </c>
      <c r="C14" s="240">
        <v>181</v>
      </c>
      <c r="D14" s="240">
        <v>2</v>
      </c>
      <c r="E14" s="240">
        <v>682</v>
      </c>
      <c r="F14" s="240">
        <v>1</v>
      </c>
      <c r="G14" s="240">
        <v>5</v>
      </c>
      <c r="H14" s="240">
        <v>1954</v>
      </c>
      <c r="I14" s="240">
        <v>928</v>
      </c>
      <c r="J14" s="240">
        <v>232</v>
      </c>
      <c r="K14" s="240">
        <v>237</v>
      </c>
      <c r="L14" s="240">
        <v>146</v>
      </c>
      <c r="M14" s="240">
        <v>65</v>
      </c>
      <c r="N14" s="240">
        <v>31</v>
      </c>
      <c r="O14" s="240">
        <v>618</v>
      </c>
      <c r="P14" s="240">
        <v>339</v>
      </c>
      <c r="Q14" s="240">
        <v>0</v>
      </c>
      <c r="R14" s="240">
        <v>134</v>
      </c>
      <c r="S14" s="240">
        <v>14</v>
      </c>
      <c r="T14" s="240">
        <v>313</v>
      </c>
      <c r="U14" s="240">
        <v>1980</v>
      </c>
      <c r="V14" s="240">
        <v>0</v>
      </c>
      <c r="W14" s="240">
        <v>0</v>
      </c>
      <c r="X14" s="240">
        <v>25</v>
      </c>
    </row>
    <row r="15" spans="1:24" x14ac:dyDescent="0.25">
      <c r="A15" s="2" t="s">
        <v>16</v>
      </c>
      <c r="B15" s="240">
        <v>722</v>
      </c>
      <c r="C15" s="240">
        <v>6</v>
      </c>
      <c r="D15" s="240">
        <v>0</v>
      </c>
      <c r="E15" s="240">
        <v>23</v>
      </c>
      <c r="F15" s="240">
        <v>0</v>
      </c>
      <c r="G15" s="240">
        <v>1</v>
      </c>
      <c r="H15" s="240">
        <v>30</v>
      </c>
      <c r="I15" s="240">
        <v>58</v>
      </c>
      <c r="J15" s="240">
        <v>10</v>
      </c>
      <c r="K15" s="240">
        <v>25</v>
      </c>
      <c r="L15" s="240">
        <v>16</v>
      </c>
      <c r="M15" s="240">
        <v>1</v>
      </c>
      <c r="N15" s="240">
        <v>13</v>
      </c>
      <c r="O15" s="240">
        <v>39</v>
      </c>
      <c r="P15" s="240">
        <v>38</v>
      </c>
      <c r="Q15" s="240">
        <v>0</v>
      </c>
      <c r="R15" s="240">
        <v>11</v>
      </c>
      <c r="S15" s="240">
        <v>2</v>
      </c>
      <c r="T15" s="240">
        <v>18</v>
      </c>
      <c r="U15" s="240">
        <v>16</v>
      </c>
      <c r="V15" s="240">
        <v>0</v>
      </c>
      <c r="W15" s="240">
        <v>0</v>
      </c>
      <c r="X15" s="240">
        <v>415</v>
      </c>
    </row>
    <row r="16" spans="1:24" x14ac:dyDescent="0.25">
      <c r="A16" s="22" t="s">
        <v>265</v>
      </c>
      <c r="B16" s="242">
        <v>72847</v>
      </c>
      <c r="C16" s="242">
        <v>1518</v>
      </c>
      <c r="D16" s="242">
        <v>12</v>
      </c>
      <c r="E16" s="242">
        <v>7613</v>
      </c>
      <c r="F16" s="242">
        <v>13</v>
      </c>
      <c r="G16" s="242">
        <v>70</v>
      </c>
      <c r="H16" s="242">
        <v>13759</v>
      </c>
      <c r="I16" s="242">
        <v>14096</v>
      </c>
      <c r="J16" s="242">
        <v>2297</v>
      </c>
      <c r="K16" s="242">
        <v>8646</v>
      </c>
      <c r="L16" s="242">
        <v>1315</v>
      </c>
      <c r="M16" s="242">
        <v>798</v>
      </c>
      <c r="N16" s="242">
        <v>595</v>
      </c>
      <c r="O16" s="242">
        <v>6095</v>
      </c>
      <c r="P16" s="242">
        <v>3220</v>
      </c>
      <c r="Q16" s="242">
        <v>16</v>
      </c>
      <c r="R16" s="242">
        <v>1237</v>
      </c>
      <c r="S16" s="242">
        <v>350</v>
      </c>
      <c r="T16" s="242">
        <v>1944</v>
      </c>
      <c r="U16" s="242">
        <v>8695</v>
      </c>
      <c r="V16" s="242">
        <v>1</v>
      </c>
      <c r="W16" s="242">
        <v>0</v>
      </c>
      <c r="X16" s="242">
        <v>557</v>
      </c>
    </row>
    <row r="17" spans="1:24" x14ac:dyDescent="0.25">
      <c r="A17" s="279" t="s">
        <v>266</v>
      </c>
      <c r="B17" s="280"/>
      <c r="C17" s="280"/>
      <c r="D17" s="280"/>
      <c r="E17" s="280"/>
      <c r="F17" s="280"/>
      <c r="G17" s="280"/>
      <c r="H17" s="280"/>
      <c r="I17" s="280"/>
      <c r="J17" s="280"/>
      <c r="K17" s="280"/>
      <c r="L17" s="280"/>
      <c r="M17" s="280"/>
      <c r="N17" s="280"/>
      <c r="O17" s="280"/>
      <c r="P17" s="280"/>
      <c r="Q17" s="280"/>
      <c r="R17" s="280"/>
      <c r="S17" s="280"/>
      <c r="T17" s="280"/>
      <c r="U17" s="280"/>
      <c r="V17" s="280"/>
      <c r="W17" s="280"/>
      <c r="X17" s="280"/>
    </row>
    <row r="18" spans="1:24" x14ac:dyDescent="0.25">
      <c r="A18" s="2" t="s">
        <v>11</v>
      </c>
      <c r="B18" s="240">
        <v>8304</v>
      </c>
      <c r="C18" s="240">
        <v>54</v>
      </c>
      <c r="D18" s="240">
        <v>9</v>
      </c>
      <c r="E18" s="240">
        <v>275</v>
      </c>
      <c r="F18" s="240">
        <v>2</v>
      </c>
      <c r="G18" s="240">
        <v>4</v>
      </c>
      <c r="H18" s="240">
        <v>117</v>
      </c>
      <c r="I18" s="240">
        <v>3037</v>
      </c>
      <c r="J18" s="240">
        <v>59</v>
      </c>
      <c r="K18" s="240">
        <v>1506</v>
      </c>
      <c r="L18" s="240">
        <v>121</v>
      </c>
      <c r="M18" s="240">
        <v>1</v>
      </c>
      <c r="N18" s="240">
        <v>176</v>
      </c>
      <c r="O18" s="240">
        <v>154</v>
      </c>
      <c r="P18" s="240">
        <v>87</v>
      </c>
      <c r="Q18" s="240">
        <v>2</v>
      </c>
      <c r="R18" s="240">
        <v>91</v>
      </c>
      <c r="S18" s="240">
        <v>22</v>
      </c>
      <c r="T18" s="240">
        <v>2113</v>
      </c>
      <c r="U18" s="240">
        <v>474</v>
      </c>
      <c r="V18" s="240">
        <v>0</v>
      </c>
      <c r="W18" s="240">
        <v>0</v>
      </c>
      <c r="X18" s="240">
        <v>0</v>
      </c>
    </row>
    <row r="19" spans="1:24" x14ac:dyDescent="0.25">
      <c r="A19" s="2" t="s">
        <v>12</v>
      </c>
      <c r="B19" s="240">
        <v>46965</v>
      </c>
      <c r="C19" s="240">
        <v>1102</v>
      </c>
      <c r="D19" s="240">
        <v>2</v>
      </c>
      <c r="E19" s="240">
        <v>5310</v>
      </c>
      <c r="F19" s="240">
        <v>4</v>
      </c>
      <c r="G19" s="240">
        <v>22</v>
      </c>
      <c r="H19" s="240">
        <v>10709</v>
      </c>
      <c r="I19" s="240">
        <v>8643</v>
      </c>
      <c r="J19" s="240">
        <v>1473</v>
      </c>
      <c r="K19" s="240">
        <v>4004</v>
      </c>
      <c r="L19" s="240">
        <v>845</v>
      </c>
      <c r="M19" s="240">
        <v>668</v>
      </c>
      <c r="N19" s="240">
        <v>198</v>
      </c>
      <c r="O19" s="240">
        <v>4113</v>
      </c>
      <c r="P19" s="240">
        <v>1865</v>
      </c>
      <c r="Q19" s="240">
        <v>10</v>
      </c>
      <c r="R19" s="240">
        <v>835</v>
      </c>
      <c r="S19" s="240">
        <v>173</v>
      </c>
      <c r="T19" s="240">
        <v>1072</v>
      </c>
      <c r="U19" s="240">
        <v>5814</v>
      </c>
      <c r="V19" s="240">
        <v>1</v>
      </c>
      <c r="W19" s="240">
        <v>0</v>
      </c>
      <c r="X19" s="240">
        <v>102</v>
      </c>
    </row>
    <row r="20" spans="1:24" x14ac:dyDescent="0.25">
      <c r="A20" s="2" t="s">
        <v>13</v>
      </c>
      <c r="B20" s="240">
        <v>67785</v>
      </c>
      <c r="C20" s="240">
        <v>530</v>
      </c>
      <c r="D20" s="240">
        <v>28</v>
      </c>
      <c r="E20" s="240">
        <v>27591</v>
      </c>
      <c r="F20" s="240">
        <v>152</v>
      </c>
      <c r="G20" s="240">
        <v>147</v>
      </c>
      <c r="H20" s="240">
        <v>1670</v>
      </c>
      <c r="I20" s="240">
        <v>11990</v>
      </c>
      <c r="J20" s="240">
        <v>2603</v>
      </c>
      <c r="K20" s="240">
        <v>11082</v>
      </c>
      <c r="L20" s="240">
        <v>539</v>
      </c>
      <c r="M20" s="240">
        <v>58</v>
      </c>
      <c r="N20" s="240">
        <v>1148</v>
      </c>
      <c r="O20" s="240">
        <v>2693</v>
      </c>
      <c r="P20" s="240">
        <v>3112</v>
      </c>
      <c r="Q20" s="240">
        <v>9</v>
      </c>
      <c r="R20" s="240">
        <v>522</v>
      </c>
      <c r="S20" s="240">
        <v>1390</v>
      </c>
      <c r="T20" s="240">
        <v>1424</v>
      </c>
      <c r="U20" s="240">
        <v>1084</v>
      </c>
      <c r="V20" s="240">
        <v>0</v>
      </c>
      <c r="W20" s="240">
        <v>0</v>
      </c>
      <c r="X20" s="240">
        <v>13</v>
      </c>
    </row>
    <row r="21" spans="1:24" x14ac:dyDescent="0.25">
      <c r="A21" s="2" t="s">
        <v>14</v>
      </c>
      <c r="B21" s="240">
        <v>32066</v>
      </c>
      <c r="C21" s="240">
        <v>671</v>
      </c>
      <c r="D21" s="240">
        <v>31</v>
      </c>
      <c r="E21" s="240">
        <v>3844</v>
      </c>
      <c r="F21" s="240">
        <v>0</v>
      </c>
      <c r="G21" s="240">
        <v>99</v>
      </c>
      <c r="H21" s="240">
        <v>2435</v>
      </c>
      <c r="I21" s="240">
        <v>6808</v>
      </c>
      <c r="J21" s="240">
        <v>1188</v>
      </c>
      <c r="K21" s="240">
        <v>10368</v>
      </c>
      <c r="L21" s="240">
        <v>557</v>
      </c>
      <c r="M21" s="240">
        <v>76</v>
      </c>
      <c r="N21" s="240">
        <v>508</v>
      </c>
      <c r="O21" s="240">
        <v>1785</v>
      </c>
      <c r="P21" s="240">
        <v>1615</v>
      </c>
      <c r="Q21" s="240">
        <v>10</v>
      </c>
      <c r="R21" s="240">
        <v>220</v>
      </c>
      <c r="S21" s="240">
        <v>199</v>
      </c>
      <c r="T21" s="240">
        <v>615</v>
      </c>
      <c r="U21" s="240">
        <v>1018</v>
      </c>
      <c r="V21" s="240">
        <v>0</v>
      </c>
      <c r="W21" s="240">
        <v>0</v>
      </c>
      <c r="X21" s="240">
        <v>19</v>
      </c>
    </row>
    <row r="22" spans="1:24" x14ac:dyDescent="0.25">
      <c r="A22" s="2" t="s">
        <v>15</v>
      </c>
      <c r="B22" s="240">
        <v>7885</v>
      </c>
      <c r="C22" s="240">
        <v>181</v>
      </c>
      <c r="D22" s="240">
        <v>2</v>
      </c>
      <c r="E22" s="240">
        <v>682</v>
      </c>
      <c r="F22" s="240">
        <v>1</v>
      </c>
      <c r="G22" s="240">
        <v>5</v>
      </c>
      <c r="H22" s="240">
        <v>1954</v>
      </c>
      <c r="I22" s="240">
        <v>927</v>
      </c>
      <c r="J22" s="240">
        <v>232</v>
      </c>
      <c r="K22" s="240">
        <v>237</v>
      </c>
      <c r="L22" s="240">
        <v>146</v>
      </c>
      <c r="M22" s="240">
        <v>65</v>
      </c>
      <c r="N22" s="240">
        <v>31</v>
      </c>
      <c r="O22" s="240">
        <v>618</v>
      </c>
      <c r="P22" s="240">
        <v>339</v>
      </c>
      <c r="Q22" s="240">
        <v>0</v>
      </c>
      <c r="R22" s="240">
        <v>134</v>
      </c>
      <c r="S22" s="240">
        <v>14</v>
      </c>
      <c r="T22" s="240">
        <v>312</v>
      </c>
      <c r="U22" s="240">
        <v>1980</v>
      </c>
      <c r="V22" s="240">
        <v>0</v>
      </c>
      <c r="W22" s="240">
        <v>0</v>
      </c>
      <c r="X22" s="240">
        <v>25</v>
      </c>
    </row>
    <row r="23" spans="1:24" x14ac:dyDescent="0.25">
      <c r="A23" s="2" t="s">
        <v>16</v>
      </c>
      <c r="B23" s="240">
        <v>722</v>
      </c>
      <c r="C23" s="240">
        <v>6</v>
      </c>
      <c r="D23" s="240">
        <v>0</v>
      </c>
      <c r="E23" s="240">
        <v>23</v>
      </c>
      <c r="F23" s="240">
        <v>0</v>
      </c>
      <c r="G23" s="240">
        <v>1</v>
      </c>
      <c r="H23" s="240">
        <v>30</v>
      </c>
      <c r="I23" s="240">
        <v>58</v>
      </c>
      <c r="J23" s="240">
        <v>10</v>
      </c>
      <c r="K23" s="240">
        <v>25</v>
      </c>
      <c r="L23" s="240">
        <v>16</v>
      </c>
      <c r="M23" s="240">
        <v>1</v>
      </c>
      <c r="N23" s="240">
        <v>13</v>
      </c>
      <c r="O23" s="240">
        <v>39</v>
      </c>
      <c r="P23" s="240">
        <v>38</v>
      </c>
      <c r="Q23" s="240">
        <v>0</v>
      </c>
      <c r="R23" s="240">
        <v>11</v>
      </c>
      <c r="S23" s="240">
        <v>2</v>
      </c>
      <c r="T23" s="240">
        <v>18</v>
      </c>
      <c r="U23" s="240">
        <v>16</v>
      </c>
      <c r="V23" s="240">
        <v>0</v>
      </c>
      <c r="W23" s="240">
        <v>0</v>
      </c>
      <c r="X23" s="240">
        <v>415</v>
      </c>
    </row>
    <row r="24" spans="1:24" x14ac:dyDescent="0.25">
      <c r="A24" s="22" t="s">
        <v>265</v>
      </c>
      <c r="B24" s="242">
        <v>163727</v>
      </c>
      <c r="C24" s="242">
        <v>2544</v>
      </c>
      <c r="D24" s="242">
        <v>72</v>
      </c>
      <c r="E24" s="242">
        <v>37725</v>
      </c>
      <c r="F24" s="242">
        <v>159</v>
      </c>
      <c r="G24" s="242">
        <v>278</v>
      </c>
      <c r="H24" s="242">
        <v>16915</v>
      </c>
      <c r="I24" s="242">
        <v>31463</v>
      </c>
      <c r="J24" s="242">
        <v>5565</v>
      </c>
      <c r="K24" s="242">
        <v>27222</v>
      </c>
      <c r="L24" s="242">
        <v>2224</v>
      </c>
      <c r="M24" s="242">
        <v>869</v>
      </c>
      <c r="N24" s="242">
        <v>2074</v>
      </c>
      <c r="O24" s="242">
        <v>9402</v>
      </c>
      <c r="P24" s="242">
        <v>7056</v>
      </c>
      <c r="Q24" s="242">
        <v>31</v>
      </c>
      <c r="R24" s="242">
        <v>1813</v>
      </c>
      <c r="S24" s="242">
        <v>1800</v>
      </c>
      <c r="T24" s="242">
        <v>5554</v>
      </c>
      <c r="U24" s="242">
        <v>10386</v>
      </c>
      <c r="V24" s="242">
        <v>1</v>
      </c>
      <c r="W24" s="242">
        <v>0</v>
      </c>
      <c r="X24" s="242">
        <v>574</v>
      </c>
    </row>
    <row r="25" spans="1:24" x14ac:dyDescent="0.25">
      <c r="A25" s="279" t="s">
        <v>267</v>
      </c>
      <c r="B25" s="280"/>
      <c r="C25" s="280"/>
      <c r="D25" s="280"/>
      <c r="E25" s="280"/>
      <c r="F25" s="280"/>
      <c r="G25" s="280"/>
      <c r="H25" s="280"/>
      <c r="I25" s="280"/>
      <c r="J25" s="280"/>
      <c r="K25" s="280"/>
      <c r="L25" s="280"/>
      <c r="M25" s="280"/>
      <c r="N25" s="280"/>
      <c r="O25" s="280"/>
      <c r="P25" s="280"/>
      <c r="Q25" s="280"/>
      <c r="R25" s="280"/>
      <c r="S25" s="280"/>
      <c r="T25" s="280"/>
      <c r="U25" s="280"/>
      <c r="V25" s="280"/>
      <c r="W25" s="280"/>
      <c r="X25" s="280"/>
    </row>
    <row r="26" spans="1:24" x14ac:dyDescent="0.25">
      <c r="A26" s="2" t="s">
        <v>11</v>
      </c>
      <c r="B26" s="241">
        <v>4176602.61</v>
      </c>
      <c r="C26" s="241">
        <v>33681.54</v>
      </c>
      <c r="D26" s="241">
        <v>7420.15</v>
      </c>
      <c r="E26" s="241">
        <v>131754.79</v>
      </c>
      <c r="F26" s="241">
        <v>439.32</v>
      </c>
      <c r="G26" s="241">
        <v>2346.83</v>
      </c>
      <c r="H26" s="241">
        <v>69049.45</v>
      </c>
      <c r="I26" s="241">
        <v>744677.5</v>
      </c>
      <c r="J26" s="241">
        <v>19702.48</v>
      </c>
      <c r="K26" s="241">
        <v>1002686.37</v>
      </c>
      <c r="L26" s="241">
        <v>66838.41</v>
      </c>
      <c r="M26" s="241">
        <v>778.75</v>
      </c>
      <c r="N26" s="241">
        <v>105284.4</v>
      </c>
      <c r="O26" s="241">
        <v>89832.18</v>
      </c>
      <c r="P26" s="241">
        <v>58251.4</v>
      </c>
      <c r="Q26" s="241">
        <v>482.38</v>
      </c>
      <c r="R26" s="241">
        <v>38766.18</v>
      </c>
      <c r="S26" s="241">
        <v>14088.05</v>
      </c>
      <c r="T26" s="241">
        <v>1642094.23</v>
      </c>
      <c r="U26" s="241">
        <v>148428.20000000001</v>
      </c>
      <c r="V26" s="241">
        <v>0</v>
      </c>
      <c r="W26" s="241">
        <v>0</v>
      </c>
      <c r="X26" s="241">
        <v>0</v>
      </c>
    </row>
    <row r="27" spans="1:24" x14ac:dyDescent="0.25">
      <c r="A27" s="2" t="s">
        <v>12</v>
      </c>
      <c r="B27" s="241">
        <v>33545093.640000001</v>
      </c>
      <c r="C27" s="241">
        <v>817477.22</v>
      </c>
      <c r="D27" s="241">
        <v>1620</v>
      </c>
      <c r="E27" s="241">
        <v>3730009.82</v>
      </c>
      <c r="F27" s="241">
        <v>3240</v>
      </c>
      <c r="G27" s="241">
        <v>14760</v>
      </c>
      <c r="H27" s="241">
        <v>8091545.8700000001</v>
      </c>
      <c r="I27" s="241">
        <v>5754956.8300000001</v>
      </c>
      <c r="J27" s="241">
        <v>1051075.51</v>
      </c>
      <c r="K27" s="241">
        <v>2961297.96</v>
      </c>
      <c r="L27" s="241">
        <v>588386.92000000004</v>
      </c>
      <c r="M27" s="241">
        <v>426320.47</v>
      </c>
      <c r="N27" s="241">
        <v>142604.79</v>
      </c>
      <c r="O27" s="241">
        <v>2835434.91</v>
      </c>
      <c r="P27" s="241">
        <v>1372823.19</v>
      </c>
      <c r="Q27" s="241">
        <v>5622.53</v>
      </c>
      <c r="R27" s="241">
        <v>585090.84</v>
      </c>
      <c r="S27" s="241">
        <v>105220.86</v>
      </c>
      <c r="T27" s="241">
        <v>804327.16</v>
      </c>
      <c r="U27" s="241">
        <v>4178488.76</v>
      </c>
      <c r="V27" s="241">
        <v>810</v>
      </c>
      <c r="W27" s="241">
        <v>0</v>
      </c>
      <c r="X27" s="241">
        <v>73980</v>
      </c>
    </row>
    <row r="28" spans="1:24" x14ac:dyDescent="0.25">
      <c r="A28" s="2" t="s">
        <v>13</v>
      </c>
      <c r="B28" s="241">
        <v>25560122.649999999</v>
      </c>
      <c r="C28" s="241">
        <v>278263.77</v>
      </c>
      <c r="D28" s="241">
        <v>13131.53</v>
      </c>
      <c r="E28" s="241">
        <v>5550581.21</v>
      </c>
      <c r="F28" s="241">
        <v>65815.789999999994</v>
      </c>
      <c r="G28" s="241">
        <v>47726.19</v>
      </c>
      <c r="H28" s="241">
        <v>865615.39</v>
      </c>
      <c r="I28" s="241">
        <v>5066640.49</v>
      </c>
      <c r="J28" s="241">
        <v>721309.34</v>
      </c>
      <c r="K28" s="241">
        <v>7144484.1399999997</v>
      </c>
      <c r="L28" s="241">
        <v>282296.15999999997</v>
      </c>
      <c r="M28" s="241">
        <v>27130.28</v>
      </c>
      <c r="N28" s="241">
        <v>595059</v>
      </c>
      <c r="O28" s="241">
        <v>1261378.6200000001</v>
      </c>
      <c r="P28" s="241">
        <v>1461880.86</v>
      </c>
      <c r="Q28" s="241">
        <v>3340.2</v>
      </c>
      <c r="R28" s="241">
        <v>254903.71</v>
      </c>
      <c r="S28" s="241">
        <v>472165.22</v>
      </c>
      <c r="T28" s="241">
        <v>984546.98</v>
      </c>
      <c r="U28" s="241">
        <v>458325.31</v>
      </c>
      <c r="V28" s="241">
        <v>0</v>
      </c>
      <c r="W28" s="241">
        <v>0</v>
      </c>
      <c r="X28" s="241">
        <v>5528.46</v>
      </c>
    </row>
    <row r="29" spans="1:24" x14ac:dyDescent="0.25">
      <c r="A29" s="2" t="s">
        <v>14</v>
      </c>
      <c r="B29" s="241">
        <v>18595081.02</v>
      </c>
      <c r="C29" s="241">
        <v>412434.07</v>
      </c>
      <c r="D29" s="241">
        <v>19155.71</v>
      </c>
      <c r="E29" s="241">
        <v>2184035.94</v>
      </c>
      <c r="F29" s="241">
        <v>0</v>
      </c>
      <c r="G29" s="241">
        <v>52559.67</v>
      </c>
      <c r="H29" s="241">
        <v>1411931.23</v>
      </c>
      <c r="I29" s="241">
        <v>3715740.6</v>
      </c>
      <c r="J29" s="241">
        <v>572705.74</v>
      </c>
      <c r="K29" s="241">
        <v>6316004.1500000004</v>
      </c>
      <c r="L29" s="241">
        <v>343639.75</v>
      </c>
      <c r="M29" s="241">
        <v>43793.96</v>
      </c>
      <c r="N29" s="241">
        <v>319863.51</v>
      </c>
      <c r="O29" s="241">
        <v>1028804.05</v>
      </c>
      <c r="P29" s="241">
        <v>1009942.25</v>
      </c>
      <c r="Q29" s="241">
        <v>4824.29</v>
      </c>
      <c r="R29" s="241">
        <v>118273.12</v>
      </c>
      <c r="S29" s="241">
        <v>104959.92</v>
      </c>
      <c r="T29" s="241">
        <v>375502.01</v>
      </c>
      <c r="U29" s="241">
        <v>550234.54</v>
      </c>
      <c r="V29" s="241">
        <v>0</v>
      </c>
      <c r="W29" s="241">
        <v>0</v>
      </c>
      <c r="X29" s="241">
        <v>10676.51</v>
      </c>
    </row>
    <row r="30" spans="1:24" x14ac:dyDescent="0.25">
      <c r="A30" s="2" t="s">
        <v>15</v>
      </c>
      <c r="B30" s="241">
        <v>2424641.16</v>
      </c>
      <c r="C30" s="241">
        <v>56549.75</v>
      </c>
      <c r="D30" s="241">
        <v>630</v>
      </c>
      <c r="E30" s="241">
        <v>208574.72</v>
      </c>
      <c r="F30" s="241">
        <v>70</v>
      </c>
      <c r="G30" s="241">
        <v>1364.02</v>
      </c>
      <c r="H30" s="241">
        <v>605865.26</v>
      </c>
      <c r="I30" s="241">
        <v>283268.25</v>
      </c>
      <c r="J30" s="241">
        <v>71875.649999999994</v>
      </c>
      <c r="K30" s="241">
        <v>71603.81</v>
      </c>
      <c r="L30" s="241">
        <v>45284.33</v>
      </c>
      <c r="M30" s="241">
        <v>19635.77</v>
      </c>
      <c r="N30" s="241">
        <v>9765</v>
      </c>
      <c r="O30" s="241">
        <v>189268.32</v>
      </c>
      <c r="P30" s="241">
        <v>103879.84</v>
      </c>
      <c r="Q30" s="241">
        <v>0</v>
      </c>
      <c r="R30" s="241">
        <v>41209.24</v>
      </c>
      <c r="S30" s="241">
        <v>4334.4399999999996</v>
      </c>
      <c r="T30" s="241">
        <v>94469.22</v>
      </c>
      <c r="U30" s="241">
        <v>609590.43999999994</v>
      </c>
      <c r="V30" s="241">
        <v>0</v>
      </c>
      <c r="W30" s="241">
        <v>0</v>
      </c>
      <c r="X30" s="241">
        <v>7403.1</v>
      </c>
    </row>
    <row r="31" spans="1:24" x14ac:dyDescent="0.25">
      <c r="A31" s="2" t="s">
        <v>16</v>
      </c>
      <c r="B31" s="241">
        <v>220850.27</v>
      </c>
      <c r="C31" s="241">
        <v>1890</v>
      </c>
      <c r="D31" s="241">
        <v>0</v>
      </c>
      <c r="E31" s="241">
        <v>7143.48</v>
      </c>
      <c r="F31" s="241">
        <v>0</v>
      </c>
      <c r="G31" s="241">
        <v>315</v>
      </c>
      <c r="H31" s="241">
        <v>9253.42</v>
      </c>
      <c r="I31" s="241">
        <v>18006.36</v>
      </c>
      <c r="J31" s="241">
        <v>3092.51</v>
      </c>
      <c r="K31" s="241">
        <v>7258.33</v>
      </c>
      <c r="L31" s="241">
        <v>4816.1899999999996</v>
      </c>
      <c r="M31" s="241">
        <v>315</v>
      </c>
      <c r="N31" s="241">
        <v>3793.12</v>
      </c>
      <c r="O31" s="241">
        <v>11764.17</v>
      </c>
      <c r="P31" s="241">
        <v>11402.87</v>
      </c>
      <c r="Q31" s="241">
        <v>0</v>
      </c>
      <c r="R31" s="241">
        <v>3440</v>
      </c>
      <c r="S31" s="241">
        <v>630</v>
      </c>
      <c r="T31" s="241">
        <v>5660.67</v>
      </c>
      <c r="U31" s="241">
        <v>4998.67</v>
      </c>
      <c r="V31" s="241">
        <v>0</v>
      </c>
      <c r="W31" s="241">
        <v>0</v>
      </c>
      <c r="X31" s="241">
        <v>127070.48</v>
      </c>
    </row>
    <row r="32" spans="1:24" x14ac:dyDescent="0.25">
      <c r="A32" s="22" t="s">
        <v>265</v>
      </c>
      <c r="B32" s="243">
        <v>84522391.349999994</v>
      </c>
      <c r="C32" s="243">
        <v>1600296.35</v>
      </c>
      <c r="D32" s="243">
        <v>41957.39</v>
      </c>
      <c r="E32" s="243">
        <v>11812099.960000001</v>
      </c>
      <c r="F32" s="243">
        <v>69565.11</v>
      </c>
      <c r="G32" s="243">
        <v>119071.71</v>
      </c>
      <c r="H32" s="243">
        <v>11053260.619999999</v>
      </c>
      <c r="I32" s="243">
        <v>15583290.029999999</v>
      </c>
      <c r="J32" s="243">
        <v>2439761.23</v>
      </c>
      <c r="K32" s="243">
        <v>17503334.760000002</v>
      </c>
      <c r="L32" s="243">
        <v>1331261.76</v>
      </c>
      <c r="M32" s="243">
        <v>517974.23</v>
      </c>
      <c r="N32" s="243">
        <v>1176369.82</v>
      </c>
      <c r="O32" s="243">
        <v>5416482.25</v>
      </c>
      <c r="P32" s="243">
        <v>4018180.41</v>
      </c>
      <c r="Q32" s="243">
        <v>14269.4</v>
      </c>
      <c r="R32" s="243">
        <v>1041683.09</v>
      </c>
      <c r="S32" s="243">
        <v>701398.49</v>
      </c>
      <c r="T32" s="243">
        <v>3906600.27</v>
      </c>
      <c r="U32" s="243">
        <v>5950065.9199999999</v>
      </c>
      <c r="V32" s="243">
        <v>810</v>
      </c>
      <c r="W32" s="243">
        <v>0</v>
      </c>
      <c r="X32" s="243">
        <v>224658.55</v>
      </c>
    </row>
    <row r="34" spans="1:3" x14ac:dyDescent="0.25">
      <c r="A34" s="261" t="str">
        <f>HYPERLINK("#'Vysvetlivky'!A15", "Vysvetlivky k sekciám SK-NACE")</f>
        <v>Vysvetlivky k sekciám SK-NACE</v>
      </c>
      <c r="B34" s="262"/>
      <c r="C34" s="262"/>
    </row>
    <row r="35" spans="1:3" x14ac:dyDescent="0.25">
      <c r="A35" s="261" t="str">
        <f>HYPERLINK("#'Obsah'!A1", "Späť na obsah dátovej prílohy")</f>
        <v>Späť na obsah dátovej prílohy</v>
      </c>
      <c r="B35" s="262"/>
      <c r="C35" s="262"/>
    </row>
  </sheetData>
  <mergeCells count="11">
    <mergeCell ref="A2:X2"/>
    <mergeCell ref="A3:X3"/>
    <mergeCell ref="A5:X5"/>
    <mergeCell ref="A7:A8"/>
    <mergeCell ref="B7:B8"/>
    <mergeCell ref="C7:X7"/>
    <mergeCell ref="A9:X9"/>
    <mergeCell ref="A17:X17"/>
    <mergeCell ref="A25:X25"/>
    <mergeCell ref="A34:C34"/>
    <mergeCell ref="A35:C35"/>
  </mergeCells>
  <pageMargins left="0.7" right="0.7" top="0.75" bottom="0.75" header="0.3" footer="0.3"/>
  <pageSetup paperSize="9" orientation="portrait" horizontalDpi="300" verticalDpi="30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199218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59" t="s">
        <v>288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</row>
    <row r="3" spans="1:24" x14ac:dyDescent="0.25">
      <c r="A3" s="281" t="s">
        <v>291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</row>
    <row r="5" spans="1:24" x14ac:dyDescent="0.25">
      <c r="A5" s="260" t="s">
        <v>2</v>
      </c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</row>
    <row r="7" spans="1:24" x14ac:dyDescent="0.25">
      <c r="A7" s="273" t="s">
        <v>4</v>
      </c>
      <c r="B7" s="273" t="s">
        <v>257</v>
      </c>
      <c r="C7" s="267" t="s">
        <v>292</v>
      </c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</row>
    <row r="8" spans="1:24" x14ac:dyDescent="0.25">
      <c r="A8" s="273"/>
      <c r="B8" s="273"/>
      <c r="C8" s="1" t="s">
        <v>293</v>
      </c>
      <c r="D8" s="1" t="s">
        <v>294</v>
      </c>
      <c r="E8" s="1" t="s">
        <v>295</v>
      </c>
      <c r="F8" s="1" t="s">
        <v>296</v>
      </c>
      <c r="G8" s="1" t="s">
        <v>297</v>
      </c>
      <c r="H8" s="1" t="s">
        <v>298</v>
      </c>
      <c r="I8" s="1" t="s">
        <v>299</v>
      </c>
      <c r="J8" s="1" t="s">
        <v>300</v>
      </c>
      <c r="K8" s="1" t="s">
        <v>301</v>
      </c>
      <c r="L8" s="1" t="s">
        <v>302</v>
      </c>
      <c r="M8" s="1" t="s">
        <v>303</v>
      </c>
      <c r="N8" s="1" t="s">
        <v>304</v>
      </c>
      <c r="O8" s="1" t="s">
        <v>305</v>
      </c>
      <c r="P8" s="1" t="s">
        <v>306</v>
      </c>
      <c r="Q8" s="1" t="s">
        <v>307</v>
      </c>
      <c r="R8" s="1" t="s">
        <v>308</v>
      </c>
      <c r="S8" s="1" t="s">
        <v>309</v>
      </c>
      <c r="T8" s="1" t="s">
        <v>310</v>
      </c>
      <c r="U8" s="1" t="s">
        <v>311</v>
      </c>
      <c r="V8" s="1" t="s">
        <v>312</v>
      </c>
      <c r="W8" s="1" t="s">
        <v>313</v>
      </c>
      <c r="X8" s="1" t="s">
        <v>314</v>
      </c>
    </row>
    <row r="9" spans="1:24" x14ac:dyDescent="0.25">
      <c r="A9" s="279" t="s">
        <v>264</v>
      </c>
      <c r="B9" s="280"/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0"/>
      <c r="X9" s="280"/>
    </row>
    <row r="10" spans="1:24" x14ac:dyDescent="0.25">
      <c r="A10" s="2" t="s">
        <v>11</v>
      </c>
      <c r="B10" s="244">
        <v>313</v>
      </c>
      <c r="C10" s="244">
        <v>6</v>
      </c>
      <c r="D10" s="244">
        <v>0</v>
      </c>
      <c r="E10" s="244">
        <v>18</v>
      </c>
      <c r="F10" s="244">
        <v>1</v>
      </c>
      <c r="G10" s="244">
        <v>0</v>
      </c>
      <c r="H10" s="244">
        <v>12</v>
      </c>
      <c r="I10" s="244">
        <v>60</v>
      </c>
      <c r="J10" s="244">
        <v>4</v>
      </c>
      <c r="K10" s="244">
        <v>120</v>
      </c>
      <c r="L10" s="244">
        <v>3</v>
      </c>
      <c r="M10" s="244">
        <v>0</v>
      </c>
      <c r="N10" s="244">
        <v>11</v>
      </c>
      <c r="O10" s="244">
        <v>14</v>
      </c>
      <c r="P10" s="244">
        <v>21</v>
      </c>
      <c r="Q10" s="244">
        <v>0</v>
      </c>
      <c r="R10" s="244">
        <v>5</v>
      </c>
      <c r="S10" s="244">
        <v>2</v>
      </c>
      <c r="T10" s="244">
        <v>21</v>
      </c>
      <c r="U10" s="244">
        <v>15</v>
      </c>
      <c r="V10" s="244">
        <v>0</v>
      </c>
      <c r="W10" s="244">
        <v>0</v>
      </c>
      <c r="X10" s="244">
        <v>0</v>
      </c>
    </row>
    <row r="11" spans="1:24" x14ac:dyDescent="0.25">
      <c r="A11" s="2" t="s">
        <v>12</v>
      </c>
      <c r="B11" s="244">
        <v>49404</v>
      </c>
      <c r="C11" s="244">
        <v>1457</v>
      </c>
      <c r="D11" s="244">
        <v>4</v>
      </c>
      <c r="E11" s="244">
        <v>6204</v>
      </c>
      <c r="F11" s="244">
        <v>7</v>
      </c>
      <c r="G11" s="244">
        <v>34</v>
      </c>
      <c r="H11" s="244">
        <v>13025</v>
      </c>
      <c r="I11" s="244">
        <v>8484</v>
      </c>
      <c r="J11" s="244">
        <v>1474</v>
      </c>
      <c r="K11" s="244">
        <v>3521</v>
      </c>
      <c r="L11" s="244">
        <v>938</v>
      </c>
      <c r="M11" s="244">
        <v>616</v>
      </c>
      <c r="N11" s="244">
        <v>187</v>
      </c>
      <c r="O11" s="244">
        <v>4396</v>
      </c>
      <c r="P11" s="244">
        <v>1882</v>
      </c>
      <c r="Q11" s="244">
        <v>12</v>
      </c>
      <c r="R11" s="244">
        <v>730</v>
      </c>
      <c r="S11" s="244">
        <v>168</v>
      </c>
      <c r="T11" s="244">
        <v>1084</v>
      </c>
      <c r="U11" s="244">
        <v>5060</v>
      </c>
      <c r="V11" s="244">
        <v>2</v>
      </c>
      <c r="W11" s="244">
        <v>0</v>
      </c>
      <c r="X11" s="244">
        <v>119</v>
      </c>
    </row>
    <row r="12" spans="1:24" x14ac:dyDescent="0.25">
      <c r="A12" s="2" t="s">
        <v>13</v>
      </c>
      <c r="B12" s="244">
        <v>5668</v>
      </c>
      <c r="C12" s="244">
        <v>75</v>
      </c>
      <c r="D12" s="244">
        <v>1</v>
      </c>
      <c r="E12" s="244">
        <v>631</v>
      </c>
      <c r="F12" s="244">
        <v>5</v>
      </c>
      <c r="G12" s="244">
        <v>17</v>
      </c>
      <c r="H12" s="244">
        <v>345</v>
      </c>
      <c r="I12" s="244">
        <v>1329</v>
      </c>
      <c r="J12" s="244">
        <v>214</v>
      </c>
      <c r="K12" s="244">
        <v>1326</v>
      </c>
      <c r="L12" s="244">
        <v>116</v>
      </c>
      <c r="M12" s="244">
        <v>21</v>
      </c>
      <c r="N12" s="244">
        <v>142</v>
      </c>
      <c r="O12" s="244">
        <v>500</v>
      </c>
      <c r="P12" s="244">
        <v>385</v>
      </c>
      <c r="Q12" s="244">
        <v>1</v>
      </c>
      <c r="R12" s="244">
        <v>98</v>
      </c>
      <c r="S12" s="244">
        <v>76</v>
      </c>
      <c r="T12" s="244">
        <v>163</v>
      </c>
      <c r="U12" s="244">
        <v>220</v>
      </c>
      <c r="V12" s="244">
        <v>0</v>
      </c>
      <c r="W12" s="244">
        <v>0</v>
      </c>
      <c r="X12" s="244">
        <v>3</v>
      </c>
    </row>
    <row r="13" spans="1:24" x14ac:dyDescent="0.25">
      <c r="A13" s="2" t="s">
        <v>14</v>
      </c>
      <c r="B13" s="244">
        <v>7795</v>
      </c>
      <c r="C13" s="244">
        <v>128</v>
      </c>
      <c r="D13" s="244">
        <v>5</v>
      </c>
      <c r="E13" s="244">
        <v>826</v>
      </c>
      <c r="F13" s="244">
        <v>0</v>
      </c>
      <c r="G13" s="244">
        <v>20</v>
      </c>
      <c r="H13" s="244">
        <v>731</v>
      </c>
      <c r="I13" s="244">
        <v>1949</v>
      </c>
      <c r="J13" s="244">
        <v>283</v>
      </c>
      <c r="K13" s="244">
        <v>1864</v>
      </c>
      <c r="L13" s="244">
        <v>154</v>
      </c>
      <c r="M13" s="244">
        <v>24</v>
      </c>
      <c r="N13" s="244">
        <v>98</v>
      </c>
      <c r="O13" s="244">
        <v>705</v>
      </c>
      <c r="P13" s="244">
        <v>400</v>
      </c>
      <c r="Q13" s="244">
        <v>1</v>
      </c>
      <c r="R13" s="244">
        <v>78</v>
      </c>
      <c r="S13" s="244">
        <v>50</v>
      </c>
      <c r="T13" s="244">
        <v>156</v>
      </c>
      <c r="U13" s="244">
        <v>318</v>
      </c>
      <c r="V13" s="244">
        <v>0</v>
      </c>
      <c r="W13" s="244">
        <v>0</v>
      </c>
      <c r="X13" s="244">
        <v>5</v>
      </c>
    </row>
    <row r="14" spans="1:24" x14ac:dyDescent="0.25">
      <c r="A14" s="2" t="s">
        <v>15</v>
      </c>
      <c r="B14" s="244">
        <v>7333</v>
      </c>
      <c r="C14" s="244">
        <v>191</v>
      </c>
      <c r="D14" s="244">
        <v>2</v>
      </c>
      <c r="E14" s="244">
        <v>668</v>
      </c>
      <c r="F14" s="244">
        <v>1</v>
      </c>
      <c r="G14" s="244">
        <v>6</v>
      </c>
      <c r="H14" s="244">
        <v>2061</v>
      </c>
      <c r="I14" s="244">
        <v>866</v>
      </c>
      <c r="J14" s="244">
        <v>223</v>
      </c>
      <c r="K14" s="244">
        <v>204</v>
      </c>
      <c r="L14" s="244">
        <v>148</v>
      </c>
      <c r="M14" s="244">
        <v>61</v>
      </c>
      <c r="N14" s="244">
        <v>34</v>
      </c>
      <c r="O14" s="244">
        <v>655</v>
      </c>
      <c r="P14" s="244">
        <v>313</v>
      </c>
      <c r="Q14" s="244">
        <v>1</v>
      </c>
      <c r="R14" s="244">
        <v>110</v>
      </c>
      <c r="S14" s="244">
        <v>14</v>
      </c>
      <c r="T14" s="244">
        <v>291</v>
      </c>
      <c r="U14" s="244">
        <v>1461</v>
      </c>
      <c r="V14" s="244">
        <v>0</v>
      </c>
      <c r="W14" s="244">
        <v>0</v>
      </c>
      <c r="X14" s="244">
        <v>23</v>
      </c>
    </row>
    <row r="15" spans="1:24" x14ac:dyDescent="0.25">
      <c r="A15" s="2" t="s">
        <v>16</v>
      </c>
      <c r="B15" s="244">
        <v>663</v>
      </c>
      <c r="C15" s="244">
        <v>6</v>
      </c>
      <c r="D15" s="244">
        <v>0</v>
      </c>
      <c r="E15" s="244">
        <v>26</v>
      </c>
      <c r="F15" s="244">
        <v>0</v>
      </c>
      <c r="G15" s="244">
        <v>1</v>
      </c>
      <c r="H15" s="244">
        <v>28</v>
      </c>
      <c r="I15" s="244">
        <v>55</v>
      </c>
      <c r="J15" s="244">
        <v>6</v>
      </c>
      <c r="K15" s="244">
        <v>25</v>
      </c>
      <c r="L15" s="244">
        <v>9</v>
      </c>
      <c r="M15" s="244">
        <v>1</v>
      </c>
      <c r="N15" s="244">
        <v>13</v>
      </c>
      <c r="O15" s="244">
        <v>39</v>
      </c>
      <c r="P15" s="244">
        <v>32</v>
      </c>
      <c r="Q15" s="244">
        <v>0</v>
      </c>
      <c r="R15" s="244">
        <v>10</v>
      </c>
      <c r="S15" s="244">
        <v>2</v>
      </c>
      <c r="T15" s="244">
        <v>17</v>
      </c>
      <c r="U15" s="244">
        <v>15</v>
      </c>
      <c r="V15" s="244">
        <v>0</v>
      </c>
      <c r="W15" s="244">
        <v>0</v>
      </c>
      <c r="X15" s="244">
        <v>378</v>
      </c>
    </row>
    <row r="16" spans="1:24" x14ac:dyDescent="0.25">
      <c r="A16" s="22" t="s">
        <v>265</v>
      </c>
      <c r="B16" s="246">
        <v>71176</v>
      </c>
      <c r="C16" s="246">
        <v>1863</v>
      </c>
      <c r="D16" s="246">
        <v>12</v>
      </c>
      <c r="E16" s="246">
        <v>8373</v>
      </c>
      <c r="F16" s="246">
        <v>14</v>
      </c>
      <c r="G16" s="246">
        <v>78</v>
      </c>
      <c r="H16" s="246">
        <v>16202</v>
      </c>
      <c r="I16" s="246">
        <v>12743</v>
      </c>
      <c r="J16" s="246">
        <v>2204</v>
      </c>
      <c r="K16" s="246">
        <v>7060</v>
      </c>
      <c r="L16" s="246">
        <v>1368</v>
      </c>
      <c r="M16" s="246">
        <v>723</v>
      </c>
      <c r="N16" s="246">
        <v>485</v>
      </c>
      <c r="O16" s="246">
        <v>6309</v>
      </c>
      <c r="P16" s="246">
        <v>3033</v>
      </c>
      <c r="Q16" s="246">
        <v>15</v>
      </c>
      <c r="R16" s="246">
        <v>1031</v>
      </c>
      <c r="S16" s="246">
        <v>312</v>
      </c>
      <c r="T16" s="246">
        <v>1732</v>
      </c>
      <c r="U16" s="246">
        <v>7089</v>
      </c>
      <c r="V16" s="246">
        <v>2</v>
      </c>
      <c r="W16" s="246">
        <v>0</v>
      </c>
      <c r="X16" s="246">
        <v>528</v>
      </c>
    </row>
    <row r="17" spans="1:24" x14ac:dyDescent="0.25">
      <c r="A17" s="279" t="s">
        <v>266</v>
      </c>
      <c r="B17" s="280"/>
      <c r="C17" s="280"/>
      <c r="D17" s="280"/>
      <c r="E17" s="280"/>
      <c r="F17" s="280"/>
      <c r="G17" s="280"/>
      <c r="H17" s="280"/>
      <c r="I17" s="280"/>
      <c r="J17" s="280"/>
      <c r="K17" s="280"/>
      <c r="L17" s="280"/>
      <c r="M17" s="280"/>
      <c r="N17" s="280"/>
      <c r="O17" s="280"/>
      <c r="P17" s="280"/>
      <c r="Q17" s="280"/>
      <c r="R17" s="280"/>
      <c r="S17" s="280"/>
      <c r="T17" s="280"/>
      <c r="U17" s="280"/>
      <c r="V17" s="280"/>
      <c r="W17" s="280"/>
      <c r="X17" s="280"/>
    </row>
    <row r="18" spans="1:24" x14ac:dyDescent="0.25">
      <c r="A18" s="2" t="s">
        <v>11</v>
      </c>
      <c r="B18" s="244">
        <v>2168</v>
      </c>
      <c r="C18" s="244">
        <v>36</v>
      </c>
      <c r="D18" s="244">
        <v>0</v>
      </c>
      <c r="E18" s="244">
        <v>515</v>
      </c>
      <c r="F18" s="244">
        <v>30</v>
      </c>
      <c r="G18" s="244">
        <v>0</v>
      </c>
      <c r="H18" s="244">
        <v>33</v>
      </c>
      <c r="I18" s="244">
        <v>137</v>
      </c>
      <c r="J18" s="244">
        <v>34</v>
      </c>
      <c r="K18" s="244">
        <v>573</v>
      </c>
      <c r="L18" s="244">
        <v>4</v>
      </c>
      <c r="M18" s="244">
        <v>0</v>
      </c>
      <c r="N18" s="244">
        <v>39</v>
      </c>
      <c r="O18" s="244">
        <v>57</v>
      </c>
      <c r="P18" s="244">
        <v>105</v>
      </c>
      <c r="Q18" s="244">
        <v>0</v>
      </c>
      <c r="R18" s="244">
        <v>13</v>
      </c>
      <c r="S18" s="244">
        <v>11</v>
      </c>
      <c r="T18" s="244">
        <v>491</v>
      </c>
      <c r="U18" s="244">
        <v>90</v>
      </c>
      <c r="V18" s="244">
        <v>0</v>
      </c>
      <c r="W18" s="244">
        <v>0</v>
      </c>
      <c r="X18" s="244">
        <v>0</v>
      </c>
    </row>
    <row r="19" spans="1:24" x14ac:dyDescent="0.25">
      <c r="A19" s="2" t="s">
        <v>12</v>
      </c>
      <c r="B19" s="244">
        <v>49397</v>
      </c>
      <c r="C19" s="244">
        <v>1457</v>
      </c>
      <c r="D19" s="244">
        <v>4</v>
      </c>
      <c r="E19" s="244">
        <v>6204</v>
      </c>
      <c r="F19" s="244">
        <v>7</v>
      </c>
      <c r="G19" s="244">
        <v>34</v>
      </c>
      <c r="H19" s="244">
        <v>13025</v>
      </c>
      <c r="I19" s="244">
        <v>8482</v>
      </c>
      <c r="J19" s="244">
        <v>1474</v>
      </c>
      <c r="K19" s="244">
        <v>3518</v>
      </c>
      <c r="L19" s="244">
        <v>938</v>
      </c>
      <c r="M19" s="244">
        <v>616</v>
      </c>
      <c r="N19" s="244">
        <v>187</v>
      </c>
      <c r="O19" s="244">
        <v>4395</v>
      </c>
      <c r="P19" s="244">
        <v>1882</v>
      </c>
      <c r="Q19" s="244">
        <v>12</v>
      </c>
      <c r="R19" s="244">
        <v>730</v>
      </c>
      <c r="S19" s="244">
        <v>168</v>
      </c>
      <c r="T19" s="244">
        <v>1084</v>
      </c>
      <c r="U19" s="244">
        <v>5059</v>
      </c>
      <c r="V19" s="244">
        <v>2</v>
      </c>
      <c r="W19" s="244">
        <v>0</v>
      </c>
      <c r="X19" s="244">
        <v>119</v>
      </c>
    </row>
    <row r="20" spans="1:24" x14ac:dyDescent="0.25">
      <c r="A20" s="2" t="s">
        <v>13</v>
      </c>
      <c r="B20" s="244">
        <v>49531</v>
      </c>
      <c r="C20" s="244">
        <v>415</v>
      </c>
      <c r="D20" s="244">
        <v>12</v>
      </c>
      <c r="E20" s="244">
        <v>22538</v>
      </c>
      <c r="F20" s="244">
        <v>119</v>
      </c>
      <c r="G20" s="244">
        <v>211</v>
      </c>
      <c r="H20" s="244">
        <v>1213</v>
      </c>
      <c r="I20" s="244">
        <v>5956</v>
      </c>
      <c r="J20" s="244">
        <v>2869</v>
      </c>
      <c r="K20" s="244">
        <v>7860</v>
      </c>
      <c r="L20" s="244">
        <v>418</v>
      </c>
      <c r="M20" s="244">
        <v>50</v>
      </c>
      <c r="N20" s="244">
        <v>680</v>
      </c>
      <c r="O20" s="244">
        <v>2139</v>
      </c>
      <c r="P20" s="244">
        <v>1857</v>
      </c>
      <c r="Q20" s="244">
        <v>2</v>
      </c>
      <c r="R20" s="244">
        <v>380</v>
      </c>
      <c r="S20" s="244">
        <v>1292</v>
      </c>
      <c r="T20" s="244">
        <v>855</v>
      </c>
      <c r="U20" s="244">
        <v>662</v>
      </c>
      <c r="V20" s="244">
        <v>0</v>
      </c>
      <c r="W20" s="244">
        <v>0</v>
      </c>
      <c r="X20" s="244">
        <v>3</v>
      </c>
    </row>
    <row r="21" spans="1:24" x14ac:dyDescent="0.25">
      <c r="A21" s="2" t="s">
        <v>14</v>
      </c>
      <c r="B21" s="244">
        <v>33486</v>
      </c>
      <c r="C21" s="244">
        <v>744</v>
      </c>
      <c r="D21" s="244">
        <v>60</v>
      </c>
      <c r="E21" s="244">
        <v>5317</v>
      </c>
      <c r="F21" s="244">
        <v>0</v>
      </c>
      <c r="G21" s="244">
        <v>126</v>
      </c>
      <c r="H21" s="244">
        <v>3864</v>
      </c>
      <c r="I21" s="244">
        <v>6901</v>
      </c>
      <c r="J21" s="244">
        <v>1165</v>
      </c>
      <c r="K21" s="244">
        <v>8651</v>
      </c>
      <c r="L21" s="244">
        <v>771</v>
      </c>
      <c r="M21" s="244">
        <v>66</v>
      </c>
      <c r="N21" s="244">
        <v>424</v>
      </c>
      <c r="O21" s="244">
        <v>2266</v>
      </c>
      <c r="P21" s="244">
        <v>1388</v>
      </c>
      <c r="Q21" s="244">
        <v>2</v>
      </c>
      <c r="R21" s="244">
        <v>211</v>
      </c>
      <c r="S21" s="244">
        <v>163</v>
      </c>
      <c r="T21" s="244">
        <v>518</v>
      </c>
      <c r="U21" s="244">
        <v>837</v>
      </c>
      <c r="V21" s="244">
        <v>0</v>
      </c>
      <c r="W21" s="244">
        <v>0</v>
      </c>
      <c r="X21" s="244">
        <v>12</v>
      </c>
    </row>
    <row r="22" spans="1:24" x14ac:dyDescent="0.25">
      <c r="A22" s="2" t="s">
        <v>15</v>
      </c>
      <c r="B22" s="244">
        <v>7333</v>
      </c>
      <c r="C22" s="244">
        <v>191</v>
      </c>
      <c r="D22" s="244">
        <v>2</v>
      </c>
      <c r="E22" s="244">
        <v>668</v>
      </c>
      <c r="F22" s="244">
        <v>1</v>
      </c>
      <c r="G22" s="244">
        <v>6</v>
      </c>
      <c r="H22" s="244">
        <v>2061</v>
      </c>
      <c r="I22" s="244">
        <v>866</v>
      </c>
      <c r="J22" s="244">
        <v>223</v>
      </c>
      <c r="K22" s="244">
        <v>204</v>
      </c>
      <c r="L22" s="244">
        <v>148</v>
      </c>
      <c r="M22" s="244">
        <v>61</v>
      </c>
      <c r="N22" s="244">
        <v>34</v>
      </c>
      <c r="O22" s="244">
        <v>655</v>
      </c>
      <c r="P22" s="244">
        <v>313</v>
      </c>
      <c r="Q22" s="244">
        <v>1</v>
      </c>
      <c r="R22" s="244">
        <v>110</v>
      </c>
      <c r="S22" s="244">
        <v>14</v>
      </c>
      <c r="T22" s="244">
        <v>291</v>
      </c>
      <c r="U22" s="244">
        <v>1461</v>
      </c>
      <c r="V22" s="244">
        <v>0</v>
      </c>
      <c r="W22" s="244">
        <v>0</v>
      </c>
      <c r="X22" s="244">
        <v>23</v>
      </c>
    </row>
    <row r="23" spans="1:24" x14ac:dyDescent="0.25">
      <c r="A23" s="2" t="s">
        <v>16</v>
      </c>
      <c r="B23" s="244">
        <v>663</v>
      </c>
      <c r="C23" s="244">
        <v>6</v>
      </c>
      <c r="D23" s="244">
        <v>0</v>
      </c>
      <c r="E23" s="244">
        <v>26</v>
      </c>
      <c r="F23" s="244">
        <v>0</v>
      </c>
      <c r="G23" s="244">
        <v>1</v>
      </c>
      <c r="H23" s="244">
        <v>28</v>
      </c>
      <c r="I23" s="244">
        <v>55</v>
      </c>
      <c r="J23" s="244">
        <v>6</v>
      </c>
      <c r="K23" s="244">
        <v>25</v>
      </c>
      <c r="L23" s="244">
        <v>9</v>
      </c>
      <c r="M23" s="244">
        <v>1</v>
      </c>
      <c r="N23" s="244">
        <v>13</v>
      </c>
      <c r="O23" s="244">
        <v>39</v>
      </c>
      <c r="P23" s="244">
        <v>32</v>
      </c>
      <c r="Q23" s="244">
        <v>0</v>
      </c>
      <c r="R23" s="244">
        <v>10</v>
      </c>
      <c r="S23" s="244">
        <v>2</v>
      </c>
      <c r="T23" s="244">
        <v>17</v>
      </c>
      <c r="U23" s="244">
        <v>15</v>
      </c>
      <c r="V23" s="244">
        <v>0</v>
      </c>
      <c r="W23" s="244">
        <v>0</v>
      </c>
      <c r="X23" s="244">
        <v>378</v>
      </c>
    </row>
    <row r="24" spans="1:24" x14ac:dyDescent="0.25">
      <c r="A24" s="22" t="s">
        <v>265</v>
      </c>
      <c r="B24" s="246">
        <v>142578</v>
      </c>
      <c r="C24" s="246">
        <v>2849</v>
      </c>
      <c r="D24" s="246">
        <v>78</v>
      </c>
      <c r="E24" s="246">
        <v>35268</v>
      </c>
      <c r="F24" s="246">
        <v>157</v>
      </c>
      <c r="G24" s="246">
        <v>378</v>
      </c>
      <c r="H24" s="246">
        <v>20224</v>
      </c>
      <c r="I24" s="246">
        <v>22397</v>
      </c>
      <c r="J24" s="246">
        <v>5771</v>
      </c>
      <c r="K24" s="246">
        <v>20831</v>
      </c>
      <c r="L24" s="246">
        <v>2288</v>
      </c>
      <c r="M24" s="246">
        <v>794</v>
      </c>
      <c r="N24" s="246">
        <v>1377</v>
      </c>
      <c r="O24" s="246">
        <v>9551</v>
      </c>
      <c r="P24" s="246">
        <v>5577</v>
      </c>
      <c r="Q24" s="246">
        <v>17</v>
      </c>
      <c r="R24" s="246">
        <v>1454</v>
      </c>
      <c r="S24" s="246">
        <v>1650</v>
      </c>
      <c r="T24" s="246">
        <v>3256</v>
      </c>
      <c r="U24" s="246">
        <v>8124</v>
      </c>
      <c r="V24" s="246">
        <v>2</v>
      </c>
      <c r="W24" s="246">
        <v>0</v>
      </c>
      <c r="X24" s="246">
        <v>535</v>
      </c>
    </row>
    <row r="25" spans="1:24" x14ac:dyDescent="0.25">
      <c r="A25" s="279" t="s">
        <v>267</v>
      </c>
      <c r="B25" s="280"/>
      <c r="C25" s="280"/>
      <c r="D25" s="280"/>
      <c r="E25" s="280"/>
      <c r="F25" s="280"/>
      <c r="G25" s="280"/>
      <c r="H25" s="280"/>
      <c r="I25" s="280"/>
      <c r="J25" s="280"/>
      <c r="K25" s="280"/>
      <c r="L25" s="280"/>
      <c r="M25" s="280"/>
      <c r="N25" s="280"/>
      <c r="O25" s="280"/>
      <c r="P25" s="280"/>
      <c r="Q25" s="280"/>
      <c r="R25" s="280"/>
      <c r="S25" s="280"/>
      <c r="T25" s="280"/>
      <c r="U25" s="280"/>
      <c r="V25" s="280"/>
      <c r="W25" s="280"/>
      <c r="X25" s="280"/>
    </row>
    <row r="26" spans="1:24" x14ac:dyDescent="0.25">
      <c r="A26" s="2" t="s">
        <v>11</v>
      </c>
      <c r="B26" s="245">
        <v>936629.78</v>
      </c>
      <c r="C26" s="245">
        <v>27428.46</v>
      </c>
      <c r="D26" s="245">
        <v>0</v>
      </c>
      <c r="E26" s="245">
        <v>109349.34</v>
      </c>
      <c r="F26" s="245">
        <v>12938.69</v>
      </c>
      <c r="G26" s="245">
        <v>0</v>
      </c>
      <c r="H26" s="245">
        <v>14560.85</v>
      </c>
      <c r="I26" s="245">
        <v>73181.02</v>
      </c>
      <c r="J26" s="245">
        <v>10451.64</v>
      </c>
      <c r="K26" s="245">
        <v>308094.96000000002</v>
      </c>
      <c r="L26" s="245">
        <v>1502.9</v>
      </c>
      <c r="M26" s="245">
        <v>0</v>
      </c>
      <c r="N26" s="245">
        <v>23996.66</v>
      </c>
      <c r="O26" s="245">
        <v>30072.16</v>
      </c>
      <c r="P26" s="245">
        <v>47944.56</v>
      </c>
      <c r="Q26" s="245">
        <v>0</v>
      </c>
      <c r="R26" s="245">
        <v>4116</v>
      </c>
      <c r="S26" s="245">
        <v>5178.7700000000004</v>
      </c>
      <c r="T26" s="245">
        <v>245341.48</v>
      </c>
      <c r="U26" s="245">
        <v>22472.29</v>
      </c>
      <c r="V26" s="245">
        <v>0</v>
      </c>
      <c r="W26" s="245">
        <v>0</v>
      </c>
      <c r="X26" s="245">
        <v>0</v>
      </c>
    </row>
    <row r="27" spans="1:24" x14ac:dyDescent="0.25">
      <c r="A27" s="2" t="s">
        <v>12</v>
      </c>
      <c r="B27" s="245">
        <v>35587536.170000002</v>
      </c>
      <c r="C27" s="245">
        <v>1112206.55</v>
      </c>
      <c r="D27" s="245">
        <v>3240</v>
      </c>
      <c r="E27" s="245">
        <v>4486812.49</v>
      </c>
      <c r="F27" s="245">
        <v>5130</v>
      </c>
      <c r="G27" s="245">
        <v>24358</v>
      </c>
      <c r="H27" s="245">
        <v>10066773.15</v>
      </c>
      <c r="I27" s="245">
        <v>5680622.75</v>
      </c>
      <c r="J27" s="245">
        <v>1056586.3</v>
      </c>
      <c r="K27" s="245">
        <v>2428679.66</v>
      </c>
      <c r="L27" s="245">
        <v>684980.87</v>
      </c>
      <c r="M27" s="245">
        <v>400847.21</v>
      </c>
      <c r="N27" s="245">
        <v>134660</v>
      </c>
      <c r="O27" s="245">
        <v>3091820.24</v>
      </c>
      <c r="P27" s="245">
        <v>1401048.14</v>
      </c>
      <c r="Q27" s="245">
        <v>8514</v>
      </c>
      <c r="R27" s="245">
        <v>509662.47</v>
      </c>
      <c r="S27" s="245">
        <v>104587.09</v>
      </c>
      <c r="T27" s="245">
        <v>821645.74</v>
      </c>
      <c r="U27" s="245">
        <v>3475631.51</v>
      </c>
      <c r="V27" s="245">
        <v>1440</v>
      </c>
      <c r="W27" s="245">
        <v>0</v>
      </c>
      <c r="X27" s="245">
        <v>88290</v>
      </c>
    </row>
    <row r="28" spans="1:24" x14ac:dyDescent="0.25">
      <c r="A28" s="2" t="s">
        <v>13</v>
      </c>
      <c r="B28" s="245">
        <v>18968901.02</v>
      </c>
      <c r="C28" s="245">
        <v>225406.19</v>
      </c>
      <c r="D28" s="245">
        <v>2021.36</v>
      </c>
      <c r="E28" s="245">
        <v>5762606.54</v>
      </c>
      <c r="F28" s="245">
        <v>41421.58</v>
      </c>
      <c r="G28" s="245">
        <v>63549.73</v>
      </c>
      <c r="H28" s="245">
        <v>584566.68000000005</v>
      </c>
      <c r="I28" s="245">
        <v>2936514.4</v>
      </c>
      <c r="J28" s="245">
        <v>685327.06</v>
      </c>
      <c r="K28" s="245">
        <v>4505619.47</v>
      </c>
      <c r="L28" s="245">
        <v>217471.78</v>
      </c>
      <c r="M28" s="245">
        <v>23287.64</v>
      </c>
      <c r="N28" s="245">
        <v>339604.43</v>
      </c>
      <c r="O28" s="245">
        <v>1245502.69</v>
      </c>
      <c r="P28" s="245">
        <v>931955.9</v>
      </c>
      <c r="Q28" s="245">
        <v>980.57</v>
      </c>
      <c r="R28" s="245">
        <v>201128.51</v>
      </c>
      <c r="S28" s="245">
        <v>424815.31</v>
      </c>
      <c r="T28" s="245">
        <v>479750.56</v>
      </c>
      <c r="U28" s="245">
        <v>295403.77</v>
      </c>
      <c r="V28" s="245">
        <v>0</v>
      </c>
      <c r="W28" s="245">
        <v>0</v>
      </c>
      <c r="X28" s="245">
        <v>1966.85</v>
      </c>
    </row>
    <row r="29" spans="1:24" x14ac:dyDescent="0.25">
      <c r="A29" s="2" t="s">
        <v>14</v>
      </c>
      <c r="B29" s="245">
        <v>19465396.02</v>
      </c>
      <c r="C29" s="245">
        <v>498791.78</v>
      </c>
      <c r="D29" s="245">
        <v>43384.01</v>
      </c>
      <c r="E29" s="245">
        <v>3202673.13</v>
      </c>
      <c r="F29" s="245">
        <v>0</v>
      </c>
      <c r="G29" s="245">
        <v>72964.429999999993</v>
      </c>
      <c r="H29" s="245">
        <v>2453271.0699999998</v>
      </c>
      <c r="I29" s="245">
        <v>3851078.5</v>
      </c>
      <c r="J29" s="245">
        <v>610453.31999999995</v>
      </c>
      <c r="K29" s="245">
        <v>4789077.3099999996</v>
      </c>
      <c r="L29" s="245">
        <v>446805.57</v>
      </c>
      <c r="M29" s="245">
        <v>42946.28</v>
      </c>
      <c r="N29" s="245">
        <v>247088.17</v>
      </c>
      <c r="O29" s="245">
        <v>1392217.8</v>
      </c>
      <c r="P29" s="245">
        <v>874617.95</v>
      </c>
      <c r="Q29" s="245">
        <v>1378.84</v>
      </c>
      <c r="R29" s="245">
        <v>109058.56</v>
      </c>
      <c r="S29" s="245">
        <v>81977.100000000006</v>
      </c>
      <c r="T29" s="245">
        <v>302468.55</v>
      </c>
      <c r="U29" s="245">
        <v>439923.95</v>
      </c>
      <c r="V29" s="245">
        <v>0</v>
      </c>
      <c r="W29" s="245">
        <v>0</v>
      </c>
      <c r="X29" s="245">
        <v>5219.7</v>
      </c>
    </row>
    <row r="30" spans="1:24" x14ac:dyDescent="0.25">
      <c r="A30" s="2" t="s">
        <v>15</v>
      </c>
      <c r="B30" s="245">
        <v>2258307</v>
      </c>
      <c r="C30" s="245">
        <v>59130.83</v>
      </c>
      <c r="D30" s="245">
        <v>630</v>
      </c>
      <c r="E30" s="245">
        <v>205664.32</v>
      </c>
      <c r="F30" s="245">
        <v>66.8</v>
      </c>
      <c r="G30" s="245">
        <v>1805.82</v>
      </c>
      <c r="H30" s="245">
        <v>639873.5</v>
      </c>
      <c r="I30" s="245">
        <v>265723.62</v>
      </c>
      <c r="J30" s="245">
        <v>68905.570000000007</v>
      </c>
      <c r="K30" s="245">
        <v>61459.69</v>
      </c>
      <c r="L30" s="245">
        <v>45611.4</v>
      </c>
      <c r="M30" s="245">
        <v>18144.77</v>
      </c>
      <c r="N30" s="245">
        <v>10710</v>
      </c>
      <c r="O30" s="245">
        <v>200970.49</v>
      </c>
      <c r="P30" s="245">
        <v>96421.4</v>
      </c>
      <c r="Q30" s="245">
        <v>315</v>
      </c>
      <c r="R30" s="245">
        <v>33805.07</v>
      </c>
      <c r="S30" s="245">
        <v>4385.8900000000003</v>
      </c>
      <c r="T30" s="245">
        <v>88844.82</v>
      </c>
      <c r="U30" s="245">
        <v>449069.51</v>
      </c>
      <c r="V30" s="245">
        <v>0</v>
      </c>
      <c r="W30" s="245">
        <v>0</v>
      </c>
      <c r="X30" s="245">
        <v>6768.5</v>
      </c>
    </row>
    <row r="31" spans="1:24" x14ac:dyDescent="0.25">
      <c r="A31" s="2" t="s">
        <v>16</v>
      </c>
      <c r="B31" s="245">
        <v>202885.6</v>
      </c>
      <c r="C31" s="245">
        <v>1890</v>
      </c>
      <c r="D31" s="245">
        <v>0</v>
      </c>
      <c r="E31" s="245">
        <v>8177.51</v>
      </c>
      <c r="F31" s="245">
        <v>0</v>
      </c>
      <c r="G31" s="245">
        <v>315</v>
      </c>
      <c r="H31" s="245">
        <v>8623.42</v>
      </c>
      <c r="I31" s="245">
        <v>17144.39</v>
      </c>
      <c r="J31" s="245">
        <v>1826.87</v>
      </c>
      <c r="K31" s="245">
        <v>7455.14</v>
      </c>
      <c r="L31" s="245">
        <v>2791.7</v>
      </c>
      <c r="M31" s="245">
        <v>315</v>
      </c>
      <c r="N31" s="245">
        <v>3794.26</v>
      </c>
      <c r="O31" s="245">
        <v>11921.73</v>
      </c>
      <c r="P31" s="245">
        <v>9830</v>
      </c>
      <c r="Q31" s="245">
        <v>0</v>
      </c>
      <c r="R31" s="245">
        <v>3125</v>
      </c>
      <c r="S31" s="245">
        <v>630</v>
      </c>
      <c r="T31" s="245">
        <v>5347.44</v>
      </c>
      <c r="U31" s="245">
        <v>4678.8599999999997</v>
      </c>
      <c r="V31" s="245">
        <v>0</v>
      </c>
      <c r="W31" s="245">
        <v>0</v>
      </c>
      <c r="X31" s="245">
        <v>115019.28</v>
      </c>
    </row>
    <row r="32" spans="1:24" x14ac:dyDescent="0.25">
      <c r="A32" s="22" t="s">
        <v>265</v>
      </c>
      <c r="B32" s="247">
        <v>77419655.590000004</v>
      </c>
      <c r="C32" s="247">
        <v>1924853.81</v>
      </c>
      <c r="D32" s="247">
        <v>49275.37</v>
      </c>
      <c r="E32" s="247">
        <v>13775283.33</v>
      </c>
      <c r="F32" s="247">
        <v>59557.07</v>
      </c>
      <c r="G32" s="247">
        <v>162992.98000000001</v>
      </c>
      <c r="H32" s="247">
        <v>13767668.67</v>
      </c>
      <c r="I32" s="247">
        <v>12824264.68</v>
      </c>
      <c r="J32" s="247">
        <v>2433550.7599999998</v>
      </c>
      <c r="K32" s="247">
        <v>12100386.23</v>
      </c>
      <c r="L32" s="247">
        <v>1399164.22</v>
      </c>
      <c r="M32" s="247">
        <v>485540.9</v>
      </c>
      <c r="N32" s="247">
        <v>759853.52</v>
      </c>
      <c r="O32" s="247">
        <v>5972505.1100000003</v>
      </c>
      <c r="P32" s="247">
        <v>3361817.95</v>
      </c>
      <c r="Q32" s="247">
        <v>11188.41</v>
      </c>
      <c r="R32" s="247">
        <v>860895.61</v>
      </c>
      <c r="S32" s="247">
        <v>621574.16</v>
      </c>
      <c r="T32" s="247">
        <v>1943398.59</v>
      </c>
      <c r="U32" s="247">
        <v>4687179.8899999997</v>
      </c>
      <c r="V32" s="247">
        <v>1440</v>
      </c>
      <c r="W32" s="247">
        <v>0</v>
      </c>
      <c r="X32" s="247">
        <v>217264.33</v>
      </c>
    </row>
    <row r="34" spans="1:3" x14ac:dyDescent="0.25">
      <c r="A34" s="261" t="str">
        <f>HYPERLINK("#'Vysvetlivky'!A15", "Vysvetlivky k sekciám SK-NACE")</f>
        <v>Vysvetlivky k sekciám SK-NACE</v>
      </c>
      <c r="B34" s="262"/>
      <c r="C34" s="262"/>
    </row>
    <row r="35" spans="1:3" x14ac:dyDescent="0.25">
      <c r="A35" s="261" t="str">
        <f>HYPERLINK("#'Obsah'!A1", "Späť na obsah dátovej prílohy")</f>
        <v>Späť na obsah dátovej prílohy</v>
      </c>
      <c r="B35" s="262"/>
      <c r="C35" s="262"/>
    </row>
  </sheetData>
  <mergeCells count="11">
    <mergeCell ref="A2:X2"/>
    <mergeCell ref="A3:X3"/>
    <mergeCell ref="A5:X5"/>
    <mergeCell ref="A7:A8"/>
    <mergeCell ref="B7:B8"/>
    <mergeCell ref="C7:X7"/>
    <mergeCell ref="A9:X9"/>
    <mergeCell ref="A17:X17"/>
    <mergeCell ref="A25:X25"/>
    <mergeCell ref="A34:C34"/>
    <mergeCell ref="A35:C35"/>
  </mergeCells>
  <pageMargins left="0.7" right="0.7" top="0.75" bottom="0.75" header="0.3" footer="0.3"/>
  <pageSetup paperSize="9" orientation="portrait" horizontalDpi="300" verticalDpi="30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199218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59" t="s">
        <v>289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</row>
    <row r="3" spans="1:24" x14ac:dyDescent="0.25">
      <c r="A3" s="281" t="s">
        <v>291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</row>
    <row r="5" spans="1:24" x14ac:dyDescent="0.25">
      <c r="A5" s="260" t="s">
        <v>2</v>
      </c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</row>
    <row r="7" spans="1:24" x14ac:dyDescent="0.25">
      <c r="A7" s="273" t="s">
        <v>4</v>
      </c>
      <c r="B7" s="273" t="s">
        <v>257</v>
      </c>
      <c r="C7" s="267" t="s">
        <v>292</v>
      </c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</row>
    <row r="8" spans="1:24" x14ac:dyDescent="0.25">
      <c r="A8" s="273"/>
      <c r="B8" s="273"/>
      <c r="C8" s="1" t="s">
        <v>293</v>
      </c>
      <c r="D8" s="1" t="s">
        <v>294</v>
      </c>
      <c r="E8" s="1" t="s">
        <v>295</v>
      </c>
      <c r="F8" s="1" t="s">
        <v>296</v>
      </c>
      <c r="G8" s="1" t="s">
        <v>297</v>
      </c>
      <c r="H8" s="1" t="s">
        <v>298</v>
      </c>
      <c r="I8" s="1" t="s">
        <v>299</v>
      </c>
      <c r="J8" s="1" t="s">
        <v>300</v>
      </c>
      <c r="K8" s="1" t="s">
        <v>301</v>
      </c>
      <c r="L8" s="1" t="s">
        <v>302</v>
      </c>
      <c r="M8" s="1" t="s">
        <v>303</v>
      </c>
      <c r="N8" s="1" t="s">
        <v>304</v>
      </c>
      <c r="O8" s="1" t="s">
        <v>305</v>
      </c>
      <c r="P8" s="1" t="s">
        <v>306</v>
      </c>
      <c r="Q8" s="1" t="s">
        <v>307</v>
      </c>
      <c r="R8" s="1" t="s">
        <v>308</v>
      </c>
      <c r="S8" s="1" t="s">
        <v>309</v>
      </c>
      <c r="T8" s="1" t="s">
        <v>310</v>
      </c>
      <c r="U8" s="1" t="s">
        <v>311</v>
      </c>
      <c r="V8" s="1" t="s">
        <v>312</v>
      </c>
      <c r="W8" s="1" t="s">
        <v>313</v>
      </c>
      <c r="X8" s="1" t="s">
        <v>314</v>
      </c>
    </row>
    <row r="9" spans="1:24" x14ac:dyDescent="0.25">
      <c r="A9" s="279" t="s">
        <v>264</v>
      </c>
      <c r="B9" s="280"/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0"/>
      <c r="X9" s="280"/>
    </row>
    <row r="10" spans="1:24" x14ac:dyDescent="0.25">
      <c r="A10" s="2" t="s">
        <v>11</v>
      </c>
      <c r="B10" s="248">
        <v>146</v>
      </c>
      <c r="C10" s="248">
        <v>1</v>
      </c>
      <c r="D10" s="248">
        <v>0</v>
      </c>
      <c r="E10" s="248">
        <v>12</v>
      </c>
      <c r="F10" s="248">
        <v>1</v>
      </c>
      <c r="G10" s="248">
        <v>0</v>
      </c>
      <c r="H10" s="248">
        <v>5</v>
      </c>
      <c r="I10" s="248">
        <v>16</v>
      </c>
      <c r="J10" s="248">
        <v>2</v>
      </c>
      <c r="K10" s="248">
        <v>66</v>
      </c>
      <c r="L10" s="248">
        <v>1</v>
      </c>
      <c r="M10" s="248">
        <v>0</v>
      </c>
      <c r="N10" s="248">
        <v>5</v>
      </c>
      <c r="O10" s="248">
        <v>5</v>
      </c>
      <c r="P10" s="248">
        <v>16</v>
      </c>
      <c r="Q10" s="248">
        <v>0</v>
      </c>
      <c r="R10" s="248">
        <v>2</v>
      </c>
      <c r="S10" s="248">
        <v>1</v>
      </c>
      <c r="T10" s="248">
        <v>6</v>
      </c>
      <c r="U10" s="248">
        <v>7</v>
      </c>
      <c r="V10" s="248">
        <v>0</v>
      </c>
      <c r="W10" s="248">
        <v>0</v>
      </c>
      <c r="X10" s="248">
        <v>0</v>
      </c>
    </row>
    <row r="11" spans="1:24" x14ac:dyDescent="0.25">
      <c r="A11" s="2" t="s">
        <v>12</v>
      </c>
      <c r="B11" s="248">
        <v>41099</v>
      </c>
      <c r="C11" s="248">
        <v>1203</v>
      </c>
      <c r="D11" s="248">
        <v>3</v>
      </c>
      <c r="E11" s="248">
        <v>5055</v>
      </c>
      <c r="F11" s="248">
        <v>5</v>
      </c>
      <c r="G11" s="248">
        <v>21</v>
      </c>
      <c r="H11" s="248">
        <v>10969</v>
      </c>
      <c r="I11" s="248">
        <v>6956</v>
      </c>
      <c r="J11" s="248">
        <v>1231</v>
      </c>
      <c r="K11" s="248">
        <v>2730</v>
      </c>
      <c r="L11" s="248">
        <v>788</v>
      </c>
      <c r="M11" s="248">
        <v>573</v>
      </c>
      <c r="N11" s="248">
        <v>153</v>
      </c>
      <c r="O11" s="248">
        <v>3744</v>
      </c>
      <c r="P11" s="248">
        <v>1617</v>
      </c>
      <c r="Q11" s="248">
        <v>13</v>
      </c>
      <c r="R11" s="248">
        <v>563</v>
      </c>
      <c r="S11" s="248">
        <v>124</v>
      </c>
      <c r="T11" s="248">
        <v>906</v>
      </c>
      <c r="U11" s="248">
        <v>4348</v>
      </c>
      <c r="V11" s="248">
        <v>1</v>
      </c>
      <c r="W11" s="248">
        <v>0</v>
      </c>
      <c r="X11" s="248">
        <v>96</v>
      </c>
    </row>
    <row r="12" spans="1:24" x14ac:dyDescent="0.25">
      <c r="A12" s="2" t="s">
        <v>13</v>
      </c>
      <c r="B12" s="248">
        <v>4025</v>
      </c>
      <c r="C12" s="248">
        <v>57</v>
      </c>
      <c r="D12" s="248">
        <v>0</v>
      </c>
      <c r="E12" s="248">
        <v>463</v>
      </c>
      <c r="F12" s="248">
        <v>2</v>
      </c>
      <c r="G12" s="248">
        <v>13</v>
      </c>
      <c r="H12" s="248">
        <v>239</v>
      </c>
      <c r="I12" s="248">
        <v>934</v>
      </c>
      <c r="J12" s="248">
        <v>158</v>
      </c>
      <c r="K12" s="248">
        <v>947</v>
      </c>
      <c r="L12" s="248">
        <v>83</v>
      </c>
      <c r="M12" s="248">
        <v>16</v>
      </c>
      <c r="N12" s="248">
        <v>100</v>
      </c>
      <c r="O12" s="248">
        <v>381</v>
      </c>
      <c r="P12" s="248">
        <v>257</v>
      </c>
      <c r="Q12" s="248">
        <v>1</v>
      </c>
      <c r="R12" s="248">
        <v>68</v>
      </c>
      <c r="S12" s="248">
        <v>59</v>
      </c>
      <c r="T12" s="248">
        <v>97</v>
      </c>
      <c r="U12" s="248">
        <v>147</v>
      </c>
      <c r="V12" s="248">
        <v>0</v>
      </c>
      <c r="W12" s="248">
        <v>0</v>
      </c>
      <c r="X12" s="248">
        <v>3</v>
      </c>
    </row>
    <row r="13" spans="1:24" x14ac:dyDescent="0.25">
      <c r="A13" s="2" t="s">
        <v>14</v>
      </c>
      <c r="B13" s="248">
        <v>4441</v>
      </c>
      <c r="C13" s="248">
        <v>58</v>
      </c>
      <c r="D13" s="248">
        <v>4</v>
      </c>
      <c r="E13" s="248">
        <v>429</v>
      </c>
      <c r="F13" s="248">
        <v>0</v>
      </c>
      <c r="G13" s="248">
        <v>13</v>
      </c>
      <c r="H13" s="248">
        <v>400</v>
      </c>
      <c r="I13" s="248">
        <v>1050</v>
      </c>
      <c r="J13" s="248">
        <v>147</v>
      </c>
      <c r="K13" s="248">
        <v>1157</v>
      </c>
      <c r="L13" s="248">
        <v>89</v>
      </c>
      <c r="M13" s="248">
        <v>16</v>
      </c>
      <c r="N13" s="248">
        <v>60</v>
      </c>
      <c r="O13" s="248">
        <v>408</v>
      </c>
      <c r="P13" s="248">
        <v>257</v>
      </c>
      <c r="Q13" s="248">
        <v>1</v>
      </c>
      <c r="R13" s="248">
        <v>46</v>
      </c>
      <c r="S13" s="248">
        <v>23</v>
      </c>
      <c r="T13" s="248">
        <v>81</v>
      </c>
      <c r="U13" s="248">
        <v>199</v>
      </c>
      <c r="V13" s="248">
        <v>0</v>
      </c>
      <c r="W13" s="248">
        <v>0</v>
      </c>
      <c r="X13" s="248">
        <v>3</v>
      </c>
    </row>
    <row r="14" spans="1:24" x14ac:dyDescent="0.25">
      <c r="A14" s="2" t="s">
        <v>15</v>
      </c>
      <c r="B14" s="248">
        <v>6164</v>
      </c>
      <c r="C14" s="248">
        <v>152</v>
      </c>
      <c r="D14" s="248">
        <v>1</v>
      </c>
      <c r="E14" s="248">
        <v>567</v>
      </c>
      <c r="F14" s="248">
        <v>1</v>
      </c>
      <c r="G14" s="248">
        <v>2</v>
      </c>
      <c r="H14" s="248">
        <v>1743</v>
      </c>
      <c r="I14" s="248">
        <v>748</v>
      </c>
      <c r="J14" s="248">
        <v>198</v>
      </c>
      <c r="K14" s="248">
        <v>158</v>
      </c>
      <c r="L14" s="248">
        <v>118</v>
      </c>
      <c r="M14" s="248">
        <v>50</v>
      </c>
      <c r="N14" s="248">
        <v>25</v>
      </c>
      <c r="O14" s="248">
        <v>543</v>
      </c>
      <c r="P14" s="248">
        <v>272</v>
      </c>
      <c r="Q14" s="248">
        <v>0</v>
      </c>
      <c r="R14" s="248">
        <v>82</v>
      </c>
      <c r="S14" s="248">
        <v>10</v>
      </c>
      <c r="T14" s="248">
        <v>247</v>
      </c>
      <c r="U14" s="248">
        <v>1230</v>
      </c>
      <c r="V14" s="248">
        <v>0</v>
      </c>
      <c r="W14" s="248">
        <v>0</v>
      </c>
      <c r="X14" s="248">
        <v>17</v>
      </c>
    </row>
    <row r="15" spans="1:24" x14ac:dyDescent="0.25">
      <c r="A15" s="2" t="s">
        <v>16</v>
      </c>
      <c r="B15" s="248">
        <v>553</v>
      </c>
      <c r="C15" s="248">
        <v>5</v>
      </c>
      <c r="D15" s="248">
        <v>0</v>
      </c>
      <c r="E15" s="248">
        <v>21</v>
      </c>
      <c r="F15" s="248">
        <v>0</v>
      </c>
      <c r="G15" s="248">
        <v>1</v>
      </c>
      <c r="H15" s="248">
        <v>24</v>
      </c>
      <c r="I15" s="248">
        <v>46</v>
      </c>
      <c r="J15" s="248">
        <v>5</v>
      </c>
      <c r="K15" s="248">
        <v>21</v>
      </c>
      <c r="L15" s="248">
        <v>8</v>
      </c>
      <c r="M15" s="248">
        <v>1</v>
      </c>
      <c r="N15" s="248">
        <v>9</v>
      </c>
      <c r="O15" s="248">
        <v>39</v>
      </c>
      <c r="P15" s="248">
        <v>26</v>
      </c>
      <c r="Q15" s="248">
        <v>0</v>
      </c>
      <c r="R15" s="248">
        <v>9</v>
      </c>
      <c r="S15" s="248">
        <v>1</v>
      </c>
      <c r="T15" s="248">
        <v>13</v>
      </c>
      <c r="U15" s="248">
        <v>14</v>
      </c>
      <c r="V15" s="248">
        <v>0</v>
      </c>
      <c r="W15" s="248">
        <v>0</v>
      </c>
      <c r="X15" s="248">
        <v>310</v>
      </c>
    </row>
    <row r="16" spans="1:24" x14ac:dyDescent="0.25">
      <c r="A16" s="22" t="s">
        <v>265</v>
      </c>
      <c r="B16" s="250">
        <v>56428</v>
      </c>
      <c r="C16" s="250">
        <v>1476</v>
      </c>
      <c r="D16" s="250">
        <v>8</v>
      </c>
      <c r="E16" s="250">
        <v>6547</v>
      </c>
      <c r="F16" s="250">
        <v>9</v>
      </c>
      <c r="G16" s="250">
        <v>50</v>
      </c>
      <c r="H16" s="250">
        <v>13380</v>
      </c>
      <c r="I16" s="250">
        <v>9750</v>
      </c>
      <c r="J16" s="250">
        <v>1741</v>
      </c>
      <c r="K16" s="250">
        <v>5079</v>
      </c>
      <c r="L16" s="250">
        <v>1087</v>
      </c>
      <c r="M16" s="250">
        <v>656</v>
      </c>
      <c r="N16" s="250">
        <v>352</v>
      </c>
      <c r="O16" s="250">
        <v>5120</v>
      </c>
      <c r="P16" s="250">
        <v>2445</v>
      </c>
      <c r="Q16" s="250">
        <v>15</v>
      </c>
      <c r="R16" s="250">
        <v>770</v>
      </c>
      <c r="S16" s="250">
        <v>218</v>
      </c>
      <c r="T16" s="250">
        <v>1350</v>
      </c>
      <c r="U16" s="250">
        <v>5945</v>
      </c>
      <c r="V16" s="250">
        <v>1</v>
      </c>
      <c r="W16" s="250">
        <v>0</v>
      </c>
      <c r="X16" s="250">
        <v>429</v>
      </c>
    </row>
    <row r="17" spans="1:24" x14ac:dyDescent="0.25">
      <c r="A17" s="279" t="s">
        <v>266</v>
      </c>
      <c r="B17" s="280"/>
      <c r="C17" s="280"/>
      <c r="D17" s="280"/>
      <c r="E17" s="280"/>
      <c r="F17" s="280"/>
      <c r="G17" s="280"/>
      <c r="H17" s="280"/>
      <c r="I17" s="280"/>
      <c r="J17" s="280"/>
      <c r="K17" s="280"/>
      <c r="L17" s="280"/>
      <c r="M17" s="280"/>
      <c r="N17" s="280"/>
      <c r="O17" s="280"/>
      <c r="P17" s="280"/>
      <c r="Q17" s="280"/>
      <c r="R17" s="280"/>
      <c r="S17" s="280"/>
      <c r="T17" s="280"/>
      <c r="U17" s="280"/>
      <c r="V17" s="280"/>
      <c r="W17" s="280"/>
      <c r="X17" s="280"/>
    </row>
    <row r="18" spans="1:24" x14ac:dyDescent="0.25">
      <c r="A18" s="2" t="s">
        <v>11</v>
      </c>
      <c r="B18" s="248">
        <v>936</v>
      </c>
      <c r="C18" s="248">
        <v>1</v>
      </c>
      <c r="D18" s="248">
        <v>0</v>
      </c>
      <c r="E18" s="248">
        <v>334</v>
      </c>
      <c r="F18" s="248">
        <v>33</v>
      </c>
      <c r="G18" s="248">
        <v>0</v>
      </c>
      <c r="H18" s="248">
        <v>16</v>
      </c>
      <c r="I18" s="248">
        <v>38</v>
      </c>
      <c r="J18" s="248">
        <v>28</v>
      </c>
      <c r="K18" s="248">
        <v>300</v>
      </c>
      <c r="L18" s="248">
        <v>1</v>
      </c>
      <c r="M18" s="248">
        <v>0</v>
      </c>
      <c r="N18" s="248">
        <v>22</v>
      </c>
      <c r="O18" s="248">
        <v>23</v>
      </c>
      <c r="P18" s="248">
        <v>97</v>
      </c>
      <c r="Q18" s="248">
        <v>0</v>
      </c>
      <c r="R18" s="248">
        <v>3</v>
      </c>
      <c r="S18" s="248">
        <v>4</v>
      </c>
      <c r="T18" s="248">
        <v>12</v>
      </c>
      <c r="U18" s="248">
        <v>24</v>
      </c>
      <c r="V18" s="248">
        <v>0</v>
      </c>
      <c r="W18" s="248">
        <v>0</v>
      </c>
      <c r="X18" s="248">
        <v>0</v>
      </c>
    </row>
    <row r="19" spans="1:24" x14ac:dyDescent="0.25">
      <c r="A19" s="2" t="s">
        <v>12</v>
      </c>
      <c r="B19" s="248">
        <v>41098</v>
      </c>
      <c r="C19" s="248">
        <v>1203</v>
      </c>
      <c r="D19" s="248">
        <v>3</v>
      </c>
      <c r="E19" s="248">
        <v>5054</v>
      </c>
      <c r="F19" s="248">
        <v>5</v>
      </c>
      <c r="G19" s="248">
        <v>21</v>
      </c>
      <c r="H19" s="248">
        <v>10969</v>
      </c>
      <c r="I19" s="248">
        <v>6956</v>
      </c>
      <c r="J19" s="248">
        <v>1231</v>
      </c>
      <c r="K19" s="248">
        <v>2730</v>
      </c>
      <c r="L19" s="248">
        <v>788</v>
      </c>
      <c r="M19" s="248">
        <v>573</v>
      </c>
      <c r="N19" s="248">
        <v>153</v>
      </c>
      <c r="O19" s="248">
        <v>3744</v>
      </c>
      <c r="P19" s="248">
        <v>1617</v>
      </c>
      <c r="Q19" s="248">
        <v>13</v>
      </c>
      <c r="R19" s="248">
        <v>563</v>
      </c>
      <c r="S19" s="248">
        <v>124</v>
      </c>
      <c r="T19" s="248">
        <v>906</v>
      </c>
      <c r="U19" s="248">
        <v>4348</v>
      </c>
      <c r="V19" s="248">
        <v>1</v>
      </c>
      <c r="W19" s="248">
        <v>0</v>
      </c>
      <c r="X19" s="248">
        <v>96</v>
      </c>
    </row>
    <row r="20" spans="1:24" x14ac:dyDescent="0.25">
      <c r="A20" s="2" t="s">
        <v>13</v>
      </c>
      <c r="B20" s="248">
        <v>34054</v>
      </c>
      <c r="C20" s="248">
        <v>258</v>
      </c>
      <c r="D20" s="248">
        <v>0</v>
      </c>
      <c r="E20" s="248">
        <v>15915</v>
      </c>
      <c r="F20" s="248">
        <v>127</v>
      </c>
      <c r="G20" s="248">
        <v>363</v>
      </c>
      <c r="H20" s="248">
        <v>771</v>
      </c>
      <c r="I20" s="248">
        <v>3819</v>
      </c>
      <c r="J20" s="248">
        <v>2376</v>
      </c>
      <c r="K20" s="248">
        <v>5443</v>
      </c>
      <c r="L20" s="248">
        <v>300</v>
      </c>
      <c r="M20" s="248">
        <v>30</v>
      </c>
      <c r="N20" s="248">
        <v>340</v>
      </c>
      <c r="O20" s="248">
        <v>1038</v>
      </c>
      <c r="P20" s="248">
        <v>1210</v>
      </c>
      <c r="Q20" s="248">
        <v>2</v>
      </c>
      <c r="R20" s="248">
        <v>211</v>
      </c>
      <c r="S20" s="248">
        <v>1117</v>
      </c>
      <c r="T20" s="248">
        <v>307</v>
      </c>
      <c r="U20" s="248">
        <v>424</v>
      </c>
      <c r="V20" s="248">
        <v>0</v>
      </c>
      <c r="W20" s="248">
        <v>0</v>
      </c>
      <c r="X20" s="248">
        <v>3</v>
      </c>
    </row>
    <row r="21" spans="1:24" x14ac:dyDescent="0.25">
      <c r="A21" s="2" t="s">
        <v>14</v>
      </c>
      <c r="B21" s="248">
        <v>17721</v>
      </c>
      <c r="C21" s="248">
        <v>485</v>
      </c>
      <c r="D21" s="248">
        <v>57</v>
      </c>
      <c r="E21" s="248">
        <v>2768</v>
      </c>
      <c r="F21" s="248">
        <v>0</v>
      </c>
      <c r="G21" s="248">
        <v>80</v>
      </c>
      <c r="H21" s="248">
        <v>1737</v>
      </c>
      <c r="I21" s="248">
        <v>3384</v>
      </c>
      <c r="J21" s="248">
        <v>538</v>
      </c>
      <c r="K21" s="248">
        <v>5119</v>
      </c>
      <c r="L21" s="248">
        <v>362</v>
      </c>
      <c r="M21" s="248">
        <v>41</v>
      </c>
      <c r="N21" s="248">
        <v>230</v>
      </c>
      <c r="O21" s="248">
        <v>1110</v>
      </c>
      <c r="P21" s="248">
        <v>807</v>
      </c>
      <c r="Q21" s="248">
        <v>2</v>
      </c>
      <c r="R21" s="248">
        <v>110</v>
      </c>
      <c r="S21" s="248">
        <v>94</v>
      </c>
      <c r="T21" s="248">
        <v>273</v>
      </c>
      <c r="U21" s="248">
        <v>518</v>
      </c>
      <c r="V21" s="248">
        <v>0</v>
      </c>
      <c r="W21" s="248">
        <v>0</v>
      </c>
      <c r="X21" s="248">
        <v>6</v>
      </c>
    </row>
    <row r="22" spans="1:24" x14ac:dyDescent="0.25">
      <c r="A22" s="2" t="s">
        <v>15</v>
      </c>
      <c r="B22" s="248">
        <v>6163</v>
      </c>
      <c r="C22" s="248">
        <v>152</v>
      </c>
      <c r="D22" s="248">
        <v>1</v>
      </c>
      <c r="E22" s="248">
        <v>567</v>
      </c>
      <c r="F22" s="248">
        <v>1</v>
      </c>
      <c r="G22" s="248">
        <v>2</v>
      </c>
      <c r="H22" s="248">
        <v>1743</v>
      </c>
      <c r="I22" s="248">
        <v>748</v>
      </c>
      <c r="J22" s="248">
        <v>198</v>
      </c>
      <c r="K22" s="248">
        <v>158</v>
      </c>
      <c r="L22" s="248">
        <v>118</v>
      </c>
      <c r="M22" s="248">
        <v>50</v>
      </c>
      <c r="N22" s="248">
        <v>25</v>
      </c>
      <c r="O22" s="248">
        <v>542</v>
      </c>
      <c r="P22" s="248">
        <v>272</v>
      </c>
      <c r="Q22" s="248">
        <v>0</v>
      </c>
      <c r="R22" s="248">
        <v>82</v>
      </c>
      <c r="S22" s="248">
        <v>10</v>
      </c>
      <c r="T22" s="248">
        <v>247</v>
      </c>
      <c r="U22" s="248">
        <v>1230</v>
      </c>
      <c r="V22" s="248">
        <v>0</v>
      </c>
      <c r="W22" s="248">
        <v>0</v>
      </c>
      <c r="X22" s="248">
        <v>17</v>
      </c>
    </row>
    <row r="23" spans="1:24" x14ac:dyDescent="0.25">
      <c r="A23" s="2" t="s">
        <v>16</v>
      </c>
      <c r="B23" s="248">
        <v>553</v>
      </c>
      <c r="C23" s="248">
        <v>5</v>
      </c>
      <c r="D23" s="248">
        <v>0</v>
      </c>
      <c r="E23" s="248">
        <v>21</v>
      </c>
      <c r="F23" s="248">
        <v>0</v>
      </c>
      <c r="G23" s="248">
        <v>1</v>
      </c>
      <c r="H23" s="248">
        <v>24</v>
      </c>
      <c r="I23" s="248">
        <v>46</v>
      </c>
      <c r="J23" s="248">
        <v>5</v>
      </c>
      <c r="K23" s="248">
        <v>21</v>
      </c>
      <c r="L23" s="248">
        <v>8</v>
      </c>
      <c r="M23" s="248">
        <v>1</v>
      </c>
      <c r="N23" s="248">
        <v>9</v>
      </c>
      <c r="O23" s="248">
        <v>39</v>
      </c>
      <c r="P23" s="248">
        <v>26</v>
      </c>
      <c r="Q23" s="248">
        <v>0</v>
      </c>
      <c r="R23" s="248">
        <v>9</v>
      </c>
      <c r="S23" s="248">
        <v>1</v>
      </c>
      <c r="T23" s="248">
        <v>13</v>
      </c>
      <c r="U23" s="248">
        <v>14</v>
      </c>
      <c r="V23" s="248">
        <v>0</v>
      </c>
      <c r="W23" s="248">
        <v>0</v>
      </c>
      <c r="X23" s="248">
        <v>310</v>
      </c>
    </row>
    <row r="24" spans="1:24" x14ac:dyDescent="0.25">
      <c r="A24" s="22" t="s">
        <v>265</v>
      </c>
      <c r="B24" s="250">
        <v>100525</v>
      </c>
      <c r="C24" s="250">
        <v>2104</v>
      </c>
      <c r="D24" s="250">
        <v>61</v>
      </c>
      <c r="E24" s="250">
        <v>24659</v>
      </c>
      <c r="F24" s="250">
        <v>166</v>
      </c>
      <c r="G24" s="250">
        <v>467</v>
      </c>
      <c r="H24" s="250">
        <v>15260</v>
      </c>
      <c r="I24" s="250">
        <v>14991</v>
      </c>
      <c r="J24" s="250">
        <v>4376</v>
      </c>
      <c r="K24" s="250">
        <v>13771</v>
      </c>
      <c r="L24" s="250">
        <v>1577</v>
      </c>
      <c r="M24" s="250">
        <v>695</v>
      </c>
      <c r="N24" s="250">
        <v>779</v>
      </c>
      <c r="O24" s="250">
        <v>6496</v>
      </c>
      <c r="P24" s="250">
        <v>4029</v>
      </c>
      <c r="Q24" s="250">
        <v>17</v>
      </c>
      <c r="R24" s="250">
        <v>978</v>
      </c>
      <c r="S24" s="250">
        <v>1350</v>
      </c>
      <c r="T24" s="250">
        <v>1758</v>
      </c>
      <c r="U24" s="250">
        <v>6558</v>
      </c>
      <c r="V24" s="250">
        <v>1</v>
      </c>
      <c r="W24" s="250">
        <v>0</v>
      </c>
      <c r="X24" s="250">
        <v>432</v>
      </c>
    </row>
    <row r="25" spans="1:24" x14ac:dyDescent="0.25">
      <c r="A25" s="279" t="s">
        <v>267</v>
      </c>
      <c r="B25" s="280"/>
      <c r="C25" s="280"/>
      <c r="D25" s="280"/>
      <c r="E25" s="280"/>
      <c r="F25" s="280"/>
      <c r="G25" s="280"/>
      <c r="H25" s="280"/>
      <c r="I25" s="280"/>
      <c r="J25" s="280"/>
      <c r="K25" s="280"/>
      <c r="L25" s="280"/>
      <c r="M25" s="280"/>
      <c r="N25" s="280"/>
      <c r="O25" s="280"/>
      <c r="P25" s="280"/>
      <c r="Q25" s="280"/>
      <c r="R25" s="280"/>
      <c r="S25" s="280"/>
      <c r="T25" s="280"/>
      <c r="U25" s="280"/>
      <c r="V25" s="280"/>
      <c r="W25" s="280"/>
      <c r="X25" s="280"/>
    </row>
    <row r="26" spans="1:24" x14ac:dyDescent="0.25">
      <c r="A26" s="2" t="s">
        <v>11</v>
      </c>
      <c r="B26" s="249">
        <v>373756.22</v>
      </c>
      <c r="C26" s="249">
        <v>385.53</v>
      </c>
      <c r="D26" s="249">
        <v>0</v>
      </c>
      <c r="E26" s="249">
        <v>67085.289999999994</v>
      </c>
      <c r="F26" s="249">
        <v>13621.01</v>
      </c>
      <c r="G26" s="249">
        <v>0</v>
      </c>
      <c r="H26" s="249">
        <v>7553.99</v>
      </c>
      <c r="I26" s="249">
        <v>18006.34</v>
      </c>
      <c r="J26" s="249">
        <v>7670.84</v>
      </c>
      <c r="K26" s="249">
        <v>164777.53</v>
      </c>
      <c r="L26" s="249">
        <v>340.34</v>
      </c>
      <c r="M26" s="249">
        <v>0</v>
      </c>
      <c r="N26" s="249">
        <v>14451.89</v>
      </c>
      <c r="O26" s="249">
        <v>12734.31</v>
      </c>
      <c r="P26" s="249">
        <v>39686.050000000003</v>
      </c>
      <c r="Q26" s="249">
        <v>0</v>
      </c>
      <c r="R26" s="249">
        <v>3281.12</v>
      </c>
      <c r="S26" s="249">
        <v>4076.9</v>
      </c>
      <c r="T26" s="249">
        <v>6781.68</v>
      </c>
      <c r="U26" s="249">
        <v>13303.4</v>
      </c>
      <c r="V26" s="249">
        <v>0</v>
      </c>
      <c r="W26" s="249">
        <v>0</v>
      </c>
      <c r="X26" s="249">
        <v>0</v>
      </c>
    </row>
    <row r="27" spans="1:24" x14ac:dyDescent="0.25">
      <c r="A27" s="2" t="s">
        <v>12</v>
      </c>
      <c r="B27" s="249">
        <v>29764001.870000001</v>
      </c>
      <c r="C27" s="249">
        <v>924056.66</v>
      </c>
      <c r="D27" s="249">
        <v>2430</v>
      </c>
      <c r="E27" s="249">
        <v>3682034.89</v>
      </c>
      <c r="F27" s="249">
        <v>3870</v>
      </c>
      <c r="G27" s="249">
        <v>13552.5</v>
      </c>
      <c r="H27" s="249">
        <v>8502573.8699999992</v>
      </c>
      <c r="I27" s="249">
        <v>4685880.2699999996</v>
      </c>
      <c r="J27" s="249">
        <v>898990.29</v>
      </c>
      <c r="K27" s="249">
        <v>1857082.53</v>
      </c>
      <c r="L27" s="249">
        <v>575981.69999999995</v>
      </c>
      <c r="M27" s="249">
        <v>373871.31</v>
      </c>
      <c r="N27" s="249">
        <v>113366.06</v>
      </c>
      <c r="O27" s="249">
        <v>2659746.25</v>
      </c>
      <c r="P27" s="249">
        <v>1209576.94</v>
      </c>
      <c r="Q27" s="249">
        <v>9167.16</v>
      </c>
      <c r="R27" s="249">
        <v>395063.78</v>
      </c>
      <c r="S27" s="249">
        <v>74407.77</v>
      </c>
      <c r="T27" s="249">
        <v>686395.08</v>
      </c>
      <c r="U27" s="249">
        <v>3024224.81</v>
      </c>
      <c r="V27" s="249">
        <v>810</v>
      </c>
      <c r="W27" s="249">
        <v>0</v>
      </c>
      <c r="X27" s="249">
        <v>70920</v>
      </c>
    </row>
    <row r="28" spans="1:24" x14ac:dyDescent="0.25">
      <c r="A28" s="2" t="s">
        <v>13</v>
      </c>
      <c r="B28" s="249">
        <v>13048320.119999999</v>
      </c>
      <c r="C28" s="249">
        <v>142948.01999999999</v>
      </c>
      <c r="D28" s="249">
        <v>0</v>
      </c>
      <c r="E28" s="249">
        <v>4334638.3</v>
      </c>
      <c r="F28" s="249">
        <v>60542.76</v>
      </c>
      <c r="G28" s="249">
        <v>104496.98</v>
      </c>
      <c r="H28" s="249">
        <v>391904.93</v>
      </c>
      <c r="I28" s="249">
        <v>1948663.8</v>
      </c>
      <c r="J28" s="249">
        <v>559875.59</v>
      </c>
      <c r="K28" s="249">
        <v>3115675.19</v>
      </c>
      <c r="L28" s="249">
        <v>146974.06</v>
      </c>
      <c r="M28" s="249">
        <v>19112.169999999998</v>
      </c>
      <c r="N28" s="249">
        <v>208443.44</v>
      </c>
      <c r="O28" s="249">
        <v>589755.35</v>
      </c>
      <c r="P28" s="249">
        <v>616684.63</v>
      </c>
      <c r="Q28" s="249">
        <v>897.1</v>
      </c>
      <c r="R28" s="249">
        <v>118560.16</v>
      </c>
      <c r="S28" s="249">
        <v>325810.99</v>
      </c>
      <c r="T28" s="249">
        <v>183471.93</v>
      </c>
      <c r="U28" s="249">
        <v>178187.02</v>
      </c>
      <c r="V28" s="249">
        <v>0</v>
      </c>
      <c r="W28" s="249">
        <v>0</v>
      </c>
      <c r="X28" s="249">
        <v>1677.7</v>
      </c>
    </row>
    <row r="29" spans="1:24" x14ac:dyDescent="0.25">
      <c r="A29" s="2" t="s">
        <v>14</v>
      </c>
      <c r="B29" s="249">
        <v>10075733.199999999</v>
      </c>
      <c r="C29" s="249">
        <v>326372.07</v>
      </c>
      <c r="D29" s="249">
        <v>38281.550000000003</v>
      </c>
      <c r="E29" s="249">
        <v>1601939.93</v>
      </c>
      <c r="F29" s="249">
        <v>0</v>
      </c>
      <c r="G29" s="249">
        <v>50456.43</v>
      </c>
      <c r="H29" s="249">
        <v>1127354.6299999999</v>
      </c>
      <c r="I29" s="249">
        <v>1841043</v>
      </c>
      <c r="J29" s="249">
        <v>286440.08</v>
      </c>
      <c r="K29" s="249">
        <v>2723782.44</v>
      </c>
      <c r="L29" s="249">
        <v>212290.64</v>
      </c>
      <c r="M29" s="249">
        <v>25219.279999999999</v>
      </c>
      <c r="N29" s="249">
        <v>128214.92</v>
      </c>
      <c r="O29" s="249">
        <v>672509.93</v>
      </c>
      <c r="P29" s="249">
        <v>494658.46</v>
      </c>
      <c r="Q29" s="249">
        <v>1378.84</v>
      </c>
      <c r="R29" s="249">
        <v>62006.080000000002</v>
      </c>
      <c r="S29" s="249">
        <v>49654.36</v>
      </c>
      <c r="T29" s="249">
        <v>160267.59</v>
      </c>
      <c r="U29" s="249">
        <v>270747.34999999998</v>
      </c>
      <c r="V29" s="249">
        <v>0</v>
      </c>
      <c r="W29" s="249">
        <v>0</v>
      </c>
      <c r="X29" s="249">
        <v>3115.62</v>
      </c>
    </row>
    <row r="30" spans="1:24" x14ac:dyDescent="0.25">
      <c r="A30" s="2" t="s">
        <v>15</v>
      </c>
      <c r="B30" s="249">
        <v>1900505.42</v>
      </c>
      <c r="C30" s="249">
        <v>47120.33</v>
      </c>
      <c r="D30" s="249">
        <v>315</v>
      </c>
      <c r="E30" s="249">
        <v>174475.71</v>
      </c>
      <c r="F30" s="249">
        <v>66.8</v>
      </c>
      <c r="G30" s="249">
        <v>630</v>
      </c>
      <c r="H30" s="249">
        <v>541380.27</v>
      </c>
      <c r="I30" s="249">
        <v>230190.11</v>
      </c>
      <c r="J30" s="249">
        <v>61061.99</v>
      </c>
      <c r="K30" s="249">
        <v>47684.45</v>
      </c>
      <c r="L30" s="249">
        <v>36565.93</v>
      </c>
      <c r="M30" s="249">
        <v>15253.24</v>
      </c>
      <c r="N30" s="249">
        <v>7875</v>
      </c>
      <c r="O30" s="249">
        <v>166820.46</v>
      </c>
      <c r="P30" s="249">
        <v>83662.16</v>
      </c>
      <c r="Q30" s="249">
        <v>0</v>
      </c>
      <c r="R30" s="249">
        <v>25399.57</v>
      </c>
      <c r="S30" s="249">
        <v>3124.57</v>
      </c>
      <c r="T30" s="249">
        <v>75056.009999999995</v>
      </c>
      <c r="U30" s="249">
        <v>378512.12</v>
      </c>
      <c r="V30" s="249">
        <v>0</v>
      </c>
      <c r="W30" s="249">
        <v>0</v>
      </c>
      <c r="X30" s="249">
        <v>5311.7</v>
      </c>
    </row>
    <row r="31" spans="1:24" x14ac:dyDescent="0.25">
      <c r="A31" s="2" t="s">
        <v>16</v>
      </c>
      <c r="B31" s="249">
        <v>169779.77</v>
      </c>
      <c r="C31" s="249">
        <v>1575</v>
      </c>
      <c r="D31" s="249">
        <v>0</v>
      </c>
      <c r="E31" s="249">
        <v>6476.85</v>
      </c>
      <c r="F31" s="249">
        <v>0</v>
      </c>
      <c r="G31" s="249">
        <v>315</v>
      </c>
      <c r="H31" s="249">
        <v>7398.06</v>
      </c>
      <c r="I31" s="249">
        <v>14351.48</v>
      </c>
      <c r="J31" s="249">
        <v>1575</v>
      </c>
      <c r="K31" s="249">
        <v>6366.05</v>
      </c>
      <c r="L31" s="249">
        <v>2476.6999999999998</v>
      </c>
      <c r="M31" s="249">
        <v>315</v>
      </c>
      <c r="N31" s="249">
        <v>2359.96</v>
      </c>
      <c r="O31" s="249">
        <v>11921.73</v>
      </c>
      <c r="P31" s="249">
        <v>7859.03</v>
      </c>
      <c r="Q31" s="249">
        <v>0</v>
      </c>
      <c r="R31" s="249">
        <v>2810</v>
      </c>
      <c r="S31" s="249">
        <v>315</v>
      </c>
      <c r="T31" s="249">
        <v>4070.47</v>
      </c>
      <c r="U31" s="249">
        <v>4329.16</v>
      </c>
      <c r="V31" s="249">
        <v>0</v>
      </c>
      <c r="W31" s="249">
        <v>0</v>
      </c>
      <c r="X31" s="249">
        <v>95265.279999999999</v>
      </c>
    </row>
    <row r="32" spans="1:24" x14ac:dyDescent="0.25">
      <c r="A32" s="22" t="s">
        <v>265</v>
      </c>
      <c r="B32" s="251">
        <v>55332096.600000001</v>
      </c>
      <c r="C32" s="251">
        <v>1442457.61</v>
      </c>
      <c r="D32" s="251">
        <v>41026.550000000003</v>
      </c>
      <c r="E32" s="251">
        <v>9866650.9700000007</v>
      </c>
      <c r="F32" s="251">
        <v>78100.570000000007</v>
      </c>
      <c r="G32" s="251">
        <v>169450.91</v>
      </c>
      <c r="H32" s="251">
        <v>10578165.75</v>
      </c>
      <c r="I32" s="251">
        <v>8738135</v>
      </c>
      <c r="J32" s="251">
        <v>1815613.79</v>
      </c>
      <c r="K32" s="251">
        <v>7915368.1900000004</v>
      </c>
      <c r="L32" s="251">
        <v>974629.37</v>
      </c>
      <c r="M32" s="251">
        <v>433771</v>
      </c>
      <c r="N32" s="251">
        <v>474711.27</v>
      </c>
      <c r="O32" s="251">
        <v>4113488.03</v>
      </c>
      <c r="P32" s="251">
        <v>2452127.27</v>
      </c>
      <c r="Q32" s="251">
        <v>11443.1</v>
      </c>
      <c r="R32" s="251">
        <v>607120.71</v>
      </c>
      <c r="S32" s="251">
        <v>457389.59</v>
      </c>
      <c r="T32" s="251">
        <v>1116042.76</v>
      </c>
      <c r="U32" s="251">
        <v>3869303.86</v>
      </c>
      <c r="V32" s="251">
        <v>810</v>
      </c>
      <c r="W32" s="251">
        <v>0</v>
      </c>
      <c r="X32" s="251">
        <v>176290.3</v>
      </c>
    </row>
    <row r="34" spans="1:3" x14ac:dyDescent="0.25">
      <c r="A34" s="261" t="str">
        <f>HYPERLINK("#'Vysvetlivky'!A15", "Vysvetlivky k sekciám SK-NACE")</f>
        <v>Vysvetlivky k sekciám SK-NACE</v>
      </c>
      <c r="B34" s="262"/>
      <c r="C34" s="262"/>
    </row>
    <row r="35" spans="1:3" x14ac:dyDescent="0.25">
      <c r="A35" s="261" t="str">
        <f>HYPERLINK("#'Obsah'!A1", "Späť na obsah dátovej prílohy")</f>
        <v>Späť na obsah dátovej prílohy</v>
      </c>
      <c r="B35" s="262"/>
      <c r="C35" s="262"/>
    </row>
  </sheetData>
  <mergeCells count="11">
    <mergeCell ref="A2:X2"/>
    <mergeCell ref="A3:X3"/>
    <mergeCell ref="A5:X5"/>
    <mergeCell ref="A7:A8"/>
    <mergeCell ref="B7:B8"/>
    <mergeCell ref="C7:X7"/>
    <mergeCell ref="A9:X9"/>
    <mergeCell ref="A17:X17"/>
    <mergeCell ref="A25:X25"/>
    <mergeCell ref="A34:C34"/>
    <mergeCell ref="A35:C35"/>
  </mergeCells>
  <pageMargins left="0.7" right="0.7" top="0.75" bottom="0.75" header="0.3" footer="0.3"/>
  <pageSetup paperSize="9" orientation="portrait" horizontalDpi="300" verticalDpi="30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0"/>
  <sheetViews>
    <sheetView showGridLines="0" workbookViewId="0"/>
  </sheetViews>
  <sheetFormatPr defaultColWidth="11.19921875" defaultRowHeight="13.5" x14ac:dyDescent="0.25"/>
  <cols>
    <col min="1" max="4" width="26.796875" customWidth="1"/>
  </cols>
  <sheetData>
    <row r="2" spans="1:4" ht="15.75" x14ac:dyDescent="0.25">
      <c r="A2" s="259" t="s">
        <v>315</v>
      </c>
      <c r="B2" s="259"/>
      <c r="C2" s="259"/>
      <c r="D2" s="259"/>
    </row>
    <row r="4" spans="1:4" x14ac:dyDescent="0.25">
      <c r="A4" s="19" t="s">
        <v>316</v>
      </c>
      <c r="B4" s="19" t="s">
        <v>317</v>
      </c>
      <c r="C4" s="19" t="s">
        <v>318</v>
      </c>
      <c r="D4" s="19" t="s">
        <v>319</v>
      </c>
    </row>
    <row r="5" spans="1:4" x14ac:dyDescent="0.25">
      <c r="A5" s="2" t="s">
        <v>320</v>
      </c>
      <c r="B5" s="2" t="s">
        <v>321</v>
      </c>
      <c r="C5" s="2" t="s">
        <v>322</v>
      </c>
      <c r="D5" s="2" t="s">
        <v>322</v>
      </c>
    </row>
    <row r="6" spans="1:4" x14ac:dyDescent="0.25">
      <c r="A6" s="2" t="s">
        <v>323</v>
      </c>
      <c r="B6" s="2" t="s">
        <v>324</v>
      </c>
      <c r="C6" s="2" t="s">
        <v>325</v>
      </c>
      <c r="D6" s="2" t="s">
        <v>325</v>
      </c>
    </row>
    <row r="7" spans="1:4" x14ac:dyDescent="0.25">
      <c r="A7" s="2" t="s">
        <v>326</v>
      </c>
      <c r="B7" s="2" t="s">
        <v>327</v>
      </c>
      <c r="C7" s="2" t="s">
        <v>328</v>
      </c>
      <c r="D7" s="2" t="s">
        <v>329</v>
      </c>
    </row>
    <row r="8" spans="1:4" x14ac:dyDescent="0.25">
      <c r="A8" s="8" t="s">
        <v>330</v>
      </c>
      <c r="B8" s="8" t="s">
        <v>331</v>
      </c>
      <c r="C8" s="8"/>
      <c r="D8" s="8"/>
    </row>
    <row r="9" spans="1:4" ht="24.95" customHeight="1" x14ac:dyDescent="0.25">
      <c r="A9" s="260" t="s">
        <v>332</v>
      </c>
      <c r="B9" s="260"/>
      <c r="C9" s="260"/>
      <c r="D9" s="260"/>
    </row>
    <row r="10" spans="1:4" ht="24.95" customHeight="1" x14ac:dyDescent="0.25">
      <c r="A10" s="260" t="s">
        <v>333</v>
      </c>
      <c r="B10" s="260"/>
      <c r="C10" s="260"/>
      <c r="D10" s="260"/>
    </row>
    <row r="11" spans="1:4" x14ac:dyDescent="0.25">
      <c r="A11" s="260" t="s">
        <v>334</v>
      </c>
      <c r="B11" s="260"/>
      <c r="C11" s="260"/>
      <c r="D11" s="260"/>
    </row>
    <row r="12" spans="1:4" x14ac:dyDescent="0.25">
      <c r="A12" s="260" t="s">
        <v>335</v>
      </c>
      <c r="B12" s="260"/>
      <c r="C12" s="260"/>
      <c r="D12" s="260"/>
    </row>
    <row r="15" spans="1:4" ht="15.75" x14ac:dyDescent="0.25">
      <c r="A15" s="259" t="s">
        <v>336</v>
      </c>
      <c r="B15" s="259"/>
      <c r="C15" s="259"/>
      <c r="D15" s="259"/>
    </row>
    <row r="17" spans="1:4" x14ac:dyDescent="0.25">
      <c r="A17" s="19" t="s">
        <v>337</v>
      </c>
      <c r="B17" s="276" t="s">
        <v>338</v>
      </c>
      <c r="C17" s="271"/>
      <c r="D17" s="271"/>
    </row>
    <row r="18" spans="1:4" x14ac:dyDescent="0.25">
      <c r="A18" s="2" t="s">
        <v>293</v>
      </c>
      <c r="B18" s="252" t="s">
        <v>339</v>
      </c>
    </row>
    <row r="19" spans="1:4" x14ac:dyDescent="0.25">
      <c r="A19" s="2" t="s">
        <v>294</v>
      </c>
      <c r="B19" s="252" t="s">
        <v>340</v>
      </c>
    </row>
    <row r="20" spans="1:4" x14ac:dyDescent="0.25">
      <c r="A20" s="2" t="s">
        <v>295</v>
      </c>
      <c r="B20" s="252" t="s">
        <v>341</v>
      </c>
    </row>
    <row r="21" spans="1:4" x14ac:dyDescent="0.25">
      <c r="A21" s="2" t="s">
        <v>296</v>
      </c>
      <c r="B21" s="252" t="s">
        <v>342</v>
      </c>
    </row>
    <row r="22" spans="1:4" x14ac:dyDescent="0.25">
      <c r="A22" s="2" t="s">
        <v>297</v>
      </c>
      <c r="B22" s="252" t="s">
        <v>343</v>
      </c>
    </row>
    <row r="23" spans="1:4" x14ac:dyDescent="0.25">
      <c r="A23" s="2" t="s">
        <v>298</v>
      </c>
      <c r="B23" s="252" t="s">
        <v>344</v>
      </c>
    </row>
    <row r="24" spans="1:4" x14ac:dyDescent="0.25">
      <c r="A24" s="2" t="s">
        <v>299</v>
      </c>
      <c r="B24" s="252" t="s">
        <v>345</v>
      </c>
    </row>
    <row r="25" spans="1:4" x14ac:dyDescent="0.25">
      <c r="A25" s="2" t="s">
        <v>300</v>
      </c>
      <c r="B25" s="252" t="s">
        <v>346</v>
      </c>
    </row>
    <row r="26" spans="1:4" x14ac:dyDescent="0.25">
      <c r="A26" s="2" t="s">
        <v>301</v>
      </c>
      <c r="B26" s="252" t="s">
        <v>347</v>
      </c>
    </row>
    <row r="27" spans="1:4" x14ac:dyDescent="0.25">
      <c r="A27" s="2" t="s">
        <v>302</v>
      </c>
      <c r="B27" s="252" t="s">
        <v>348</v>
      </c>
    </row>
    <row r="28" spans="1:4" x14ac:dyDescent="0.25">
      <c r="A28" s="2" t="s">
        <v>303</v>
      </c>
      <c r="B28" s="252" t="s">
        <v>349</v>
      </c>
    </row>
    <row r="29" spans="1:4" x14ac:dyDescent="0.25">
      <c r="A29" s="2" t="s">
        <v>304</v>
      </c>
      <c r="B29" s="252" t="s">
        <v>350</v>
      </c>
    </row>
    <row r="30" spans="1:4" x14ac:dyDescent="0.25">
      <c r="A30" s="2" t="s">
        <v>305</v>
      </c>
      <c r="B30" s="252" t="s">
        <v>351</v>
      </c>
    </row>
    <row r="31" spans="1:4" x14ac:dyDescent="0.25">
      <c r="A31" s="2" t="s">
        <v>306</v>
      </c>
      <c r="B31" s="252" t="s">
        <v>352</v>
      </c>
    </row>
    <row r="32" spans="1:4" x14ac:dyDescent="0.25">
      <c r="A32" s="2" t="s">
        <v>307</v>
      </c>
      <c r="B32" s="252" t="s">
        <v>353</v>
      </c>
    </row>
    <row r="33" spans="1:4" x14ac:dyDescent="0.25">
      <c r="A33" s="2" t="s">
        <v>308</v>
      </c>
      <c r="B33" s="252" t="s">
        <v>354</v>
      </c>
    </row>
    <row r="34" spans="1:4" x14ac:dyDescent="0.25">
      <c r="A34" s="2" t="s">
        <v>309</v>
      </c>
      <c r="B34" s="252" t="s">
        <v>355</v>
      </c>
    </row>
    <row r="35" spans="1:4" x14ac:dyDescent="0.25">
      <c r="A35" s="2" t="s">
        <v>310</v>
      </c>
      <c r="B35" s="252" t="s">
        <v>356</v>
      </c>
    </row>
    <row r="36" spans="1:4" x14ac:dyDescent="0.25">
      <c r="A36" s="2" t="s">
        <v>311</v>
      </c>
      <c r="B36" s="252" t="s">
        <v>357</v>
      </c>
    </row>
    <row r="37" spans="1:4" x14ac:dyDescent="0.25">
      <c r="A37" s="2" t="s">
        <v>312</v>
      </c>
      <c r="B37" s="252" t="s">
        <v>358</v>
      </c>
    </row>
    <row r="38" spans="1:4" x14ac:dyDescent="0.25">
      <c r="A38" s="8" t="s">
        <v>313</v>
      </c>
      <c r="B38" s="253" t="s">
        <v>359</v>
      </c>
      <c r="C38" s="254"/>
      <c r="D38" s="254"/>
    </row>
    <row r="40" spans="1:4" x14ac:dyDescent="0.25">
      <c r="A40" s="261" t="str">
        <f>HYPERLINK("#'Obsah'!A1", "Späť na obsah dátovej prílohy")</f>
        <v>Späť na obsah dátovej prílohy</v>
      </c>
      <c r="B40" s="262"/>
    </row>
  </sheetData>
  <mergeCells count="8">
    <mergeCell ref="A15:D15"/>
    <mergeCell ref="B17:D17"/>
    <mergeCell ref="A40:B40"/>
    <mergeCell ref="A2:D2"/>
    <mergeCell ref="A9:D9"/>
    <mergeCell ref="A10:D10"/>
    <mergeCell ref="A11:D11"/>
    <mergeCell ref="A12:D12"/>
  </mergeCells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4"/>
  <sheetViews>
    <sheetView showGridLines="0" workbookViewId="0"/>
  </sheetViews>
  <sheetFormatPr defaultColWidth="11.19921875" defaultRowHeight="13.5" x14ac:dyDescent="0.25"/>
  <cols>
    <col min="1" max="1" width="21.796875" customWidth="1"/>
    <col min="2" max="4" width="18.796875" customWidth="1"/>
  </cols>
  <sheetData>
    <row r="2" spans="1:4" ht="15.75" x14ac:dyDescent="0.25">
      <c r="A2" s="259" t="s">
        <v>81</v>
      </c>
      <c r="B2" s="259"/>
      <c r="C2" s="259"/>
      <c r="D2" s="259"/>
    </row>
    <row r="4" spans="1:4" x14ac:dyDescent="0.25">
      <c r="A4" s="271" t="s">
        <v>82</v>
      </c>
      <c r="B4" s="271"/>
      <c r="C4" s="271"/>
      <c r="D4" s="271"/>
    </row>
    <row r="6" spans="1:4" x14ac:dyDescent="0.25">
      <c r="A6" s="276" t="s">
        <v>42</v>
      </c>
      <c r="B6" s="277" t="s">
        <v>83</v>
      </c>
      <c r="C6" s="277" t="s">
        <v>84</v>
      </c>
      <c r="D6" s="278" t="s">
        <v>85</v>
      </c>
    </row>
    <row r="7" spans="1:4" x14ac:dyDescent="0.25">
      <c r="A7" s="276"/>
      <c r="B7" s="37" t="s">
        <v>86</v>
      </c>
      <c r="C7" s="37" t="s">
        <v>87</v>
      </c>
      <c r="D7" s="278"/>
    </row>
    <row r="8" spans="1:4" x14ac:dyDescent="0.25">
      <c r="A8" s="15" t="s">
        <v>88</v>
      </c>
      <c r="B8" s="40"/>
      <c r="C8" s="40"/>
      <c r="D8" s="40"/>
    </row>
    <row r="9" spans="1:4" x14ac:dyDescent="0.25">
      <c r="A9" s="12" t="s">
        <v>89</v>
      </c>
      <c r="B9" s="38">
        <v>5056</v>
      </c>
      <c r="C9" s="38">
        <v>6140</v>
      </c>
      <c r="D9" s="38">
        <v>11196</v>
      </c>
    </row>
    <row r="10" spans="1:4" x14ac:dyDescent="0.25">
      <c r="A10" s="12" t="s">
        <v>90</v>
      </c>
      <c r="B10" s="38">
        <v>13582</v>
      </c>
      <c r="C10" s="38">
        <v>19404</v>
      </c>
      <c r="D10" s="38">
        <v>32986</v>
      </c>
    </row>
    <row r="11" spans="1:4" x14ac:dyDescent="0.25">
      <c r="A11" s="12" t="s">
        <v>91</v>
      </c>
      <c r="B11" s="38">
        <v>2518</v>
      </c>
      <c r="C11" s="38">
        <v>3407</v>
      </c>
      <c r="D11" s="38">
        <v>5925</v>
      </c>
    </row>
    <row r="12" spans="1:4" x14ac:dyDescent="0.25">
      <c r="A12" s="12" t="s">
        <v>92</v>
      </c>
      <c r="B12" s="38">
        <v>1204</v>
      </c>
      <c r="C12" s="38">
        <v>1342</v>
      </c>
      <c r="D12" s="38">
        <v>2546</v>
      </c>
    </row>
    <row r="13" spans="1:4" x14ac:dyDescent="0.25">
      <c r="A13" s="12" t="s">
        <v>93</v>
      </c>
      <c r="B13" s="38">
        <v>974</v>
      </c>
      <c r="C13" s="38">
        <v>872</v>
      </c>
      <c r="D13" s="38">
        <v>1846</v>
      </c>
    </row>
    <row r="14" spans="1:4" x14ac:dyDescent="0.25">
      <c r="A14" s="12" t="s">
        <v>94</v>
      </c>
      <c r="B14" s="38">
        <v>1018</v>
      </c>
      <c r="C14" s="38">
        <v>1761</v>
      </c>
      <c r="D14" s="38">
        <v>2779</v>
      </c>
    </row>
    <row r="15" spans="1:4" x14ac:dyDescent="0.25">
      <c r="A15" s="12" t="s">
        <v>95</v>
      </c>
      <c r="B15" s="38">
        <v>1410</v>
      </c>
      <c r="C15" s="38">
        <v>2525</v>
      </c>
      <c r="D15" s="38">
        <v>3935</v>
      </c>
    </row>
    <row r="16" spans="1:4" x14ac:dyDescent="0.25">
      <c r="A16" s="12" t="s">
        <v>96</v>
      </c>
      <c r="B16" s="38">
        <v>1374</v>
      </c>
      <c r="C16" s="38">
        <v>2220</v>
      </c>
      <c r="D16" s="38">
        <v>3594</v>
      </c>
    </row>
    <row r="17" spans="1:4" x14ac:dyDescent="0.25">
      <c r="A17" s="12" t="s">
        <v>97</v>
      </c>
      <c r="B17" s="38">
        <v>1239</v>
      </c>
      <c r="C17" s="38">
        <v>1999</v>
      </c>
      <c r="D17" s="38">
        <v>3238</v>
      </c>
    </row>
    <row r="18" spans="1:4" x14ac:dyDescent="0.25">
      <c r="A18" s="12" t="s">
        <v>98</v>
      </c>
      <c r="B18" s="38">
        <v>890</v>
      </c>
      <c r="C18" s="38">
        <v>1527</v>
      </c>
      <c r="D18" s="38">
        <v>2417</v>
      </c>
    </row>
    <row r="19" spans="1:4" x14ac:dyDescent="0.25">
      <c r="A19" s="12" t="s">
        <v>99</v>
      </c>
      <c r="B19" s="38">
        <v>641</v>
      </c>
      <c r="C19" s="38">
        <v>1044</v>
      </c>
      <c r="D19" s="38">
        <v>1685</v>
      </c>
    </row>
    <row r="20" spans="1:4" x14ac:dyDescent="0.25">
      <c r="A20" s="12" t="s">
        <v>100</v>
      </c>
      <c r="B20" s="38">
        <v>573</v>
      </c>
      <c r="C20" s="38">
        <v>1057</v>
      </c>
      <c r="D20" s="38">
        <v>1630</v>
      </c>
    </row>
    <row r="21" spans="1:4" x14ac:dyDescent="0.25">
      <c r="A21" s="12" t="s">
        <v>101</v>
      </c>
      <c r="B21" s="38">
        <v>752</v>
      </c>
      <c r="C21" s="38">
        <v>1508</v>
      </c>
      <c r="D21" s="38">
        <v>2260</v>
      </c>
    </row>
    <row r="22" spans="1:4" x14ac:dyDescent="0.25">
      <c r="A22" s="12" t="s">
        <v>102</v>
      </c>
      <c r="B22" s="38">
        <v>771</v>
      </c>
      <c r="C22" s="38">
        <v>1619</v>
      </c>
      <c r="D22" s="38">
        <v>2390</v>
      </c>
    </row>
    <row r="23" spans="1:4" x14ac:dyDescent="0.25">
      <c r="A23" s="12" t="s">
        <v>103</v>
      </c>
      <c r="B23" s="38">
        <v>755</v>
      </c>
      <c r="C23" s="38">
        <v>1443</v>
      </c>
      <c r="D23" s="38">
        <v>2198</v>
      </c>
    </row>
    <row r="24" spans="1:4" x14ac:dyDescent="0.25">
      <c r="A24" s="17" t="s">
        <v>104</v>
      </c>
      <c r="B24" s="41">
        <v>701</v>
      </c>
      <c r="C24" s="41">
        <v>1076</v>
      </c>
      <c r="D24" s="41">
        <v>1777</v>
      </c>
    </row>
    <row r="25" spans="1:4" x14ac:dyDescent="0.25">
      <c r="A25" s="16" t="s">
        <v>105</v>
      </c>
      <c r="B25" s="16"/>
      <c r="C25" s="16"/>
      <c r="D25" s="16"/>
    </row>
    <row r="26" spans="1:4" x14ac:dyDescent="0.25">
      <c r="A26" s="12" t="s">
        <v>89</v>
      </c>
      <c r="B26" s="39">
        <v>854044.54</v>
      </c>
      <c r="C26" s="39">
        <v>18148839.149999999</v>
      </c>
      <c r="D26" s="39">
        <v>19002883.690000001</v>
      </c>
    </row>
    <row r="27" spans="1:4" x14ac:dyDescent="0.25">
      <c r="A27" s="12" t="s">
        <v>90</v>
      </c>
      <c r="B27" s="39">
        <v>2408817.67</v>
      </c>
      <c r="C27" s="39">
        <v>65809179.509999998</v>
      </c>
      <c r="D27" s="39">
        <v>68217997.180000007</v>
      </c>
    </row>
    <row r="28" spans="1:4" x14ac:dyDescent="0.25">
      <c r="A28" s="12" t="s">
        <v>91</v>
      </c>
      <c r="B28" s="39">
        <v>470768.03</v>
      </c>
      <c r="C28" s="39">
        <v>20281054.34</v>
      </c>
      <c r="D28" s="39">
        <v>20751822.370000001</v>
      </c>
    </row>
    <row r="29" spans="1:4" x14ac:dyDescent="0.25">
      <c r="A29" s="12" t="s">
        <v>92</v>
      </c>
      <c r="B29" s="39">
        <v>227207.09</v>
      </c>
      <c r="C29" s="39">
        <v>10288395.74</v>
      </c>
      <c r="D29" s="39">
        <v>10515602.83</v>
      </c>
    </row>
    <row r="30" spans="1:4" x14ac:dyDescent="0.25">
      <c r="A30" s="12" t="s">
        <v>93</v>
      </c>
      <c r="B30" s="39">
        <v>180372.06</v>
      </c>
      <c r="C30" s="39">
        <v>3788888.72</v>
      </c>
      <c r="D30" s="39">
        <v>3969260.78</v>
      </c>
    </row>
    <row r="31" spans="1:4" x14ac:dyDescent="0.25">
      <c r="A31" s="12" t="s">
        <v>94</v>
      </c>
      <c r="B31" s="39">
        <v>184073.35</v>
      </c>
      <c r="C31" s="39">
        <v>5619657.7300000004</v>
      </c>
      <c r="D31" s="39">
        <v>5803731.0800000001</v>
      </c>
    </row>
    <row r="32" spans="1:4" x14ac:dyDescent="0.25">
      <c r="A32" s="12" t="s">
        <v>95</v>
      </c>
      <c r="B32" s="39">
        <v>274451.46000000002</v>
      </c>
      <c r="C32" s="39">
        <v>7652637.2599999998</v>
      </c>
      <c r="D32" s="39">
        <v>7927088.7199999997</v>
      </c>
    </row>
    <row r="33" spans="1:4" x14ac:dyDescent="0.25">
      <c r="A33" s="12" t="s">
        <v>96</v>
      </c>
      <c r="B33" s="39">
        <v>278575.32</v>
      </c>
      <c r="C33" s="39">
        <v>6584920.9400000004</v>
      </c>
      <c r="D33" s="39">
        <v>6863496.2599999998</v>
      </c>
    </row>
    <row r="34" spans="1:4" x14ac:dyDescent="0.25">
      <c r="A34" s="12" t="s">
        <v>97</v>
      </c>
      <c r="B34" s="39">
        <v>254826.81</v>
      </c>
      <c r="C34" s="39">
        <v>6963467.9100000001</v>
      </c>
      <c r="D34" s="39">
        <v>7218294.7199999997</v>
      </c>
    </row>
    <row r="35" spans="1:4" x14ac:dyDescent="0.25">
      <c r="A35" s="12" t="s">
        <v>98</v>
      </c>
      <c r="B35" s="39">
        <v>188061.21</v>
      </c>
      <c r="C35" s="39">
        <v>5301235.47</v>
      </c>
      <c r="D35" s="39">
        <v>5489296.6799999997</v>
      </c>
    </row>
    <row r="36" spans="1:4" x14ac:dyDescent="0.25">
      <c r="A36" s="12" t="s">
        <v>99</v>
      </c>
      <c r="B36" s="39">
        <v>134119.20000000001</v>
      </c>
      <c r="C36" s="39">
        <v>4160316.45</v>
      </c>
      <c r="D36" s="39">
        <v>4294435.6500000004</v>
      </c>
    </row>
    <row r="37" spans="1:4" x14ac:dyDescent="0.25">
      <c r="A37" s="12" t="s">
        <v>100</v>
      </c>
      <c r="B37" s="39">
        <v>112287.01</v>
      </c>
      <c r="C37" s="39">
        <v>3509818.3</v>
      </c>
      <c r="D37" s="39">
        <v>3622105.31</v>
      </c>
    </row>
    <row r="38" spans="1:4" x14ac:dyDescent="0.25">
      <c r="A38" s="12" t="s">
        <v>101</v>
      </c>
      <c r="B38" s="39">
        <v>142289.09</v>
      </c>
      <c r="C38" s="39">
        <v>5285484.88</v>
      </c>
      <c r="D38" s="39">
        <v>5427773.9699999997</v>
      </c>
    </row>
    <row r="39" spans="1:4" x14ac:dyDescent="0.25">
      <c r="A39" s="12" t="s">
        <v>102</v>
      </c>
      <c r="B39" s="39">
        <v>145700.93</v>
      </c>
      <c r="C39" s="39">
        <v>5563025</v>
      </c>
      <c r="D39" s="39">
        <v>5708725.9299999997</v>
      </c>
    </row>
    <row r="40" spans="1:4" x14ac:dyDescent="0.25">
      <c r="A40" s="12" t="s">
        <v>103</v>
      </c>
      <c r="B40" s="39">
        <v>154940.59</v>
      </c>
      <c r="C40" s="39">
        <v>5235684.01</v>
      </c>
      <c r="D40" s="39">
        <v>5390624.5999999996</v>
      </c>
    </row>
    <row r="41" spans="1:4" x14ac:dyDescent="0.25">
      <c r="A41" s="17" t="s">
        <v>104</v>
      </c>
      <c r="B41" s="42">
        <v>136953.67000000001</v>
      </c>
      <c r="C41" s="42">
        <v>3931016.08</v>
      </c>
      <c r="D41" s="42">
        <v>4067969.75</v>
      </c>
    </row>
    <row r="42" spans="1:4" ht="68.099999999999994" customHeight="1" x14ac:dyDescent="0.25">
      <c r="A42" s="274" t="s">
        <v>106</v>
      </c>
      <c r="B42" s="275"/>
      <c r="C42" s="275"/>
      <c r="D42" s="275"/>
    </row>
    <row r="43" spans="1:4" x14ac:dyDescent="0.25">
      <c r="A43" s="12"/>
      <c r="B43" s="39"/>
      <c r="C43" s="39"/>
      <c r="D43" s="39"/>
    </row>
    <row r="44" spans="1:4" x14ac:dyDescent="0.25">
      <c r="A44" s="261" t="str">
        <f>HYPERLINK("#'Obsah'!A1", "Späť na obsah dátovej prílohy")</f>
        <v>Späť na obsah dátovej prílohy</v>
      </c>
      <c r="B44" s="262"/>
    </row>
  </sheetData>
  <mergeCells count="7">
    <mergeCell ref="A42:D42"/>
    <mergeCell ref="A44:B44"/>
    <mergeCell ref="A2:D2"/>
    <mergeCell ref="A4:D4"/>
    <mergeCell ref="A6:A7"/>
    <mergeCell ref="B6:C6"/>
    <mergeCell ref="D6:D7"/>
  </mergeCells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showGridLines="0" workbookViewId="0"/>
  </sheetViews>
  <sheetFormatPr defaultColWidth="11.19921875" defaultRowHeight="13.5" x14ac:dyDescent="0.25"/>
  <cols>
    <col min="1" max="1" width="28.796875" customWidth="1"/>
    <col min="2" max="4" width="15.19921875" customWidth="1"/>
    <col min="5" max="5" width="19.19921875" customWidth="1"/>
  </cols>
  <sheetData>
    <row r="2" spans="1:5" ht="15.75" x14ac:dyDescent="0.25">
      <c r="A2" s="259" t="s">
        <v>107</v>
      </c>
      <c r="B2" s="259"/>
      <c r="C2" s="259"/>
      <c r="D2" s="259"/>
      <c r="E2" s="259"/>
    </row>
    <row r="4" spans="1:5" x14ac:dyDescent="0.25">
      <c r="A4" s="271" t="s">
        <v>108</v>
      </c>
      <c r="B4" s="271"/>
      <c r="C4" s="271"/>
      <c r="D4" s="271"/>
      <c r="E4" s="271"/>
    </row>
    <row r="6" spans="1:5" x14ac:dyDescent="0.25">
      <c r="A6" s="36" t="s">
        <v>109</v>
      </c>
      <c r="B6" s="43" t="s">
        <v>110</v>
      </c>
      <c r="C6" s="43" t="s">
        <v>111</v>
      </c>
      <c r="D6" s="37" t="s">
        <v>46</v>
      </c>
      <c r="E6" s="37" t="s">
        <v>47</v>
      </c>
    </row>
    <row r="7" spans="1:5" x14ac:dyDescent="0.25">
      <c r="A7" s="12" t="s">
        <v>112</v>
      </c>
      <c r="B7" s="44">
        <v>184223</v>
      </c>
      <c r="C7" s="44">
        <v>187878</v>
      </c>
      <c r="D7" s="44">
        <v>3655</v>
      </c>
      <c r="E7" s="45">
        <v>1.98400851142366E-2</v>
      </c>
    </row>
    <row r="8" spans="1:5" x14ac:dyDescent="0.25">
      <c r="A8" s="12" t="s">
        <v>113</v>
      </c>
      <c r="B8" s="44">
        <v>1955878</v>
      </c>
      <c r="C8" s="44">
        <v>1981735</v>
      </c>
      <c r="D8" s="44">
        <v>25857</v>
      </c>
      <c r="E8" s="45">
        <v>1.322014972304E-2</v>
      </c>
    </row>
    <row r="9" spans="1:5" x14ac:dyDescent="0.25">
      <c r="A9" s="12" t="s">
        <v>114</v>
      </c>
      <c r="B9" s="44">
        <v>333905</v>
      </c>
      <c r="C9" s="44">
        <v>358958</v>
      </c>
      <c r="D9" s="44">
        <v>25053</v>
      </c>
      <c r="E9" s="45">
        <v>7.5030322996061799E-2</v>
      </c>
    </row>
    <row r="10" spans="1:5" x14ac:dyDescent="0.25">
      <c r="A10" s="12" t="s">
        <v>115</v>
      </c>
      <c r="B10" s="44">
        <v>224062</v>
      </c>
      <c r="C10" s="44">
        <v>213620</v>
      </c>
      <c r="D10" s="44">
        <v>-10442</v>
      </c>
      <c r="E10" s="45">
        <v>-4.6603172336228398E-2</v>
      </c>
    </row>
    <row r="11" spans="1:5" x14ac:dyDescent="0.25">
      <c r="A11" s="46" t="s">
        <v>116</v>
      </c>
      <c r="B11" s="47">
        <v>2513845</v>
      </c>
      <c r="C11" s="47">
        <v>2554313</v>
      </c>
      <c r="D11" s="47">
        <v>40468</v>
      </c>
      <c r="E11" s="48">
        <v>1.6098049004612501E-2</v>
      </c>
    </row>
    <row r="13" spans="1:5" x14ac:dyDescent="0.25">
      <c r="A13" s="261" t="str">
        <f>HYPERLINK("#'Obsah'!A1", "Späť na obsah dátovej prílohy")</f>
        <v>Späť na obsah dátovej prílohy</v>
      </c>
      <c r="B13" s="262"/>
    </row>
  </sheetData>
  <mergeCells count="3">
    <mergeCell ref="A2:E2"/>
    <mergeCell ref="A4:E4"/>
    <mergeCell ref="A13:B13"/>
  </mergeCells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3"/>
  <sheetViews>
    <sheetView showGridLines="0" workbookViewId="0"/>
  </sheetViews>
  <sheetFormatPr defaultColWidth="11.19921875" defaultRowHeight="13.5" x14ac:dyDescent="0.25"/>
  <cols>
    <col min="1" max="1" width="15.796875" customWidth="1"/>
    <col min="2" max="10" width="16.19921875" customWidth="1"/>
  </cols>
  <sheetData>
    <row r="2" spans="1:10" ht="15.75" x14ac:dyDescent="0.25">
      <c r="A2" s="259" t="s">
        <v>117</v>
      </c>
      <c r="B2" s="259"/>
      <c r="C2" s="259"/>
      <c r="D2" s="259"/>
      <c r="E2" s="259"/>
      <c r="F2" s="259"/>
      <c r="G2" s="259"/>
      <c r="H2" s="259"/>
      <c r="I2" s="259"/>
      <c r="J2" s="259"/>
    </row>
    <row r="4" spans="1:10" x14ac:dyDescent="0.25">
      <c r="A4" s="271" t="s">
        <v>118</v>
      </c>
      <c r="B4" s="271"/>
      <c r="C4" s="271"/>
      <c r="D4" s="271"/>
      <c r="E4" s="271"/>
      <c r="F4" s="271"/>
      <c r="G4" s="271"/>
      <c r="H4" s="271"/>
      <c r="I4" s="271"/>
      <c r="J4" s="271"/>
    </row>
    <row r="6" spans="1:10" ht="24.95" customHeight="1" x14ac:dyDescent="0.25">
      <c r="A6" s="1" t="s">
        <v>42</v>
      </c>
      <c r="B6" s="1" t="s">
        <v>119</v>
      </c>
      <c r="C6" s="1" t="s">
        <v>120</v>
      </c>
      <c r="D6" s="1" t="s">
        <v>121</v>
      </c>
      <c r="E6" s="1" t="s">
        <v>122</v>
      </c>
      <c r="F6" s="1" t="s">
        <v>123</v>
      </c>
      <c r="G6" s="1" t="s">
        <v>124</v>
      </c>
      <c r="H6" s="1" t="s">
        <v>125</v>
      </c>
      <c r="I6" s="1" t="s">
        <v>126</v>
      </c>
      <c r="J6" s="1" t="s">
        <v>127</v>
      </c>
    </row>
    <row r="7" spans="1:10" x14ac:dyDescent="0.25">
      <c r="A7" s="16" t="s">
        <v>128</v>
      </c>
      <c r="B7" s="16"/>
      <c r="C7" s="16"/>
      <c r="D7" s="16"/>
      <c r="E7" s="16"/>
      <c r="F7" s="16"/>
      <c r="G7" s="16"/>
      <c r="H7" s="16"/>
      <c r="I7" s="16"/>
      <c r="J7" s="16"/>
    </row>
    <row r="8" spans="1:10" x14ac:dyDescent="0.25">
      <c r="A8" s="12" t="s">
        <v>129</v>
      </c>
      <c r="B8" s="49">
        <v>6.42</v>
      </c>
      <c r="C8" s="49">
        <v>3.09</v>
      </c>
      <c r="D8" s="49">
        <v>3.21</v>
      </c>
      <c r="E8" s="49">
        <v>3.87</v>
      </c>
      <c r="F8" s="49">
        <v>4.2699999999999996</v>
      </c>
      <c r="G8" s="49">
        <v>5.05</v>
      </c>
      <c r="H8" s="49">
        <v>9.0299999999999994</v>
      </c>
      <c r="I8" s="49">
        <v>10.91</v>
      </c>
      <c r="J8" s="49">
        <v>10.11</v>
      </c>
    </row>
    <row r="9" spans="1:10" x14ac:dyDescent="0.25">
      <c r="A9" s="12" t="s">
        <v>130</v>
      </c>
      <c r="B9" s="49">
        <v>6.35</v>
      </c>
      <c r="C9" s="49">
        <v>3.03</v>
      </c>
      <c r="D9" s="49">
        <v>3.13</v>
      </c>
      <c r="E9" s="49">
        <v>3.72</v>
      </c>
      <c r="F9" s="49">
        <v>4.1900000000000004</v>
      </c>
      <c r="G9" s="49">
        <v>4.96</v>
      </c>
      <c r="H9" s="49">
        <v>8.9600000000000009</v>
      </c>
      <c r="I9" s="49">
        <v>10.87</v>
      </c>
      <c r="J9" s="49">
        <v>10.050000000000001</v>
      </c>
    </row>
    <row r="10" spans="1:10" x14ac:dyDescent="0.25">
      <c r="A10" s="12" t="s">
        <v>131</v>
      </c>
      <c r="B10" s="49">
        <v>6.19</v>
      </c>
      <c r="C10" s="49">
        <v>2.97</v>
      </c>
      <c r="D10" s="49">
        <v>3.05</v>
      </c>
      <c r="E10" s="49">
        <v>3.61</v>
      </c>
      <c r="F10" s="49">
        <v>4.0599999999999996</v>
      </c>
      <c r="G10" s="49">
        <v>4.7699999999999996</v>
      </c>
      <c r="H10" s="49">
        <v>8.81</v>
      </c>
      <c r="I10" s="49">
        <v>10.55</v>
      </c>
      <c r="J10" s="49">
        <v>9.8800000000000008</v>
      </c>
    </row>
    <row r="11" spans="1:10" x14ac:dyDescent="0.25">
      <c r="A11" s="12" t="s">
        <v>132</v>
      </c>
      <c r="B11" s="49">
        <v>6.05</v>
      </c>
      <c r="C11" s="49">
        <v>2.91</v>
      </c>
      <c r="D11" s="49">
        <v>3.03</v>
      </c>
      <c r="E11" s="49">
        <v>3.55</v>
      </c>
      <c r="F11" s="49">
        <v>3.94</v>
      </c>
      <c r="G11" s="49">
        <v>4.58</v>
      </c>
      <c r="H11" s="49">
        <v>8.64</v>
      </c>
      <c r="I11" s="49">
        <v>10.34</v>
      </c>
      <c r="J11" s="49">
        <v>9.61</v>
      </c>
    </row>
    <row r="12" spans="1:10" x14ac:dyDescent="0.25">
      <c r="A12" s="12" t="s">
        <v>133</v>
      </c>
      <c r="B12" s="49">
        <v>6</v>
      </c>
      <c r="C12" s="49">
        <v>2.94</v>
      </c>
      <c r="D12" s="49">
        <v>3.07</v>
      </c>
      <c r="E12" s="49">
        <v>3.53</v>
      </c>
      <c r="F12" s="49">
        <v>3.96</v>
      </c>
      <c r="G12" s="49">
        <v>4.5599999999999996</v>
      </c>
      <c r="H12" s="49">
        <v>8.4700000000000006</v>
      </c>
      <c r="I12" s="49">
        <v>10.26</v>
      </c>
      <c r="J12" s="49">
        <v>9.4600000000000009</v>
      </c>
    </row>
    <row r="13" spans="1:10" x14ac:dyDescent="0.25">
      <c r="A13" s="12" t="s">
        <v>134</v>
      </c>
      <c r="B13" s="49">
        <v>6.04</v>
      </c>
      <c r="C13" s="49">
        <v>3.11</v>
      </c>
      <c r="D13" s="49">
        <v>3.19</v>
      </c>
      <c r="E13" s="49">
        <v>3.65</v>
      </c>
      <c r="F13" s="49">
        <v>3.93</v>
      </c>
      <c r="G13" s="49">
        <v>4.71</v>
      </c>
      <c r="H13" s="49">
        <v>8.41</v>
      </c>
      <c r="I13" s="49">
        <v>10.16</v>
      </c>
      <c r="J13" s="49">
        <v>9.4499999999999993</v>
      </c>
    </row>
    <row r="14" spans="1:10" x14ac:dyDescent="0.25">
      <c r="A14" s="12" t="s">
        <v>135</v>
      </c>
      <c r="B14" s="49">
        <v>6.07</v>
      </c>
      <c r="C14" s="49">
        <v>3.32</v>
      </c>
      <c r="D14" s="49">
        <v>3.35</v>
      </c>
      <c r="E14" s="49">
        <v>3.8</v>
      </c>
      <c r="F14" s="49">
        <v>3.96</v>
      </c>
      <c r="G14" s="49">
        <v>4.7300000000000004</v>
      </c>
      <c r="H14" s="49">
        <v>8.42</v>
      </c>
      <c r="I14" s="49">
        <v>10.09</v>
      </c>
      <c r="J14" s="49">
        <v>9.2899999999999991</v>
      </c>
    </row>
    <row r="15" spans="1:10" x14ac:dyDescent="0.25">
      <c r="A15" s="12" t="s">
        <v>136</v>
      </c>
      <c r="B15" s="49">
        <v>6.03</v>
      </c>
      <c r="C15" s="49">
        <v>3.34</v>
      </c>
      <c r="D15" s="49">
        <v>3.37</v>
      </c>
      <c r="E15" s="49">
        <v>3.77</v>
      </c>
      <c r="F15" s="49">
        <v>3.96</v>
      </c>
      <c r="G15" s="49">
        <v>4.6900000000000004</v>
      </c>
      <c r="H15" s="49">
        <v>8.3800000000000008</v>
      </c>
      <c r="I15" s="49">
        <v>9.9700000000000006</v>
      </c>
      <c r="J15" s="49">
        <v>9.18</v>
      </c>
    </row>
    <row r="16" spans="1:10" x14ac:dyDescent="0.25">
      <c r="A16" s="12" t="s">
        <v>137</v>
      </c>
      <c r="B16" s="49">
        <v>6.11</v>
      </c>
      <c r="C16" s="49">
        <v>3.32</v>
      </c>
      <c r="D16" s="49">
        <v>3.39</v>
      </c>
      <c r="E16" s="49">
        <v>3.82</v>
      </c>
      <c r="F16" s="49">
        <v>4.01</v>
      </c>
      <c r="G16" s="49">
        <v>4.82</v>
      </c>
      <c r="H16" s="49">
        <v>8.41</v>
      </c>
      <c r="I16" s="49">
        <v>10.130000000000001</v>
      </c>
      <c r="J16" s="49">
        <v>9.3000000000000007</v>
      </c>
    </row>
    <row r="17" spans="1:10" x14ac:dyDescent="0.25">
      <c r="A17" s="12" t="s">
        <v>138</v>
      </c>
      <c r="B17" s="49">
        <v>6.04</v>
      </c>
      <c r="C17" s="49">
        <v>3.21</v>
      </c>
      <c r="D17" s="49">
        <v>3.32</v>
      </c>
      <c r="E17" s="49">
        <v>3.81</v>
      </c>
      <c r="F17" s="49">
        <v>3.95</v>
      </c>
      <c r="G17" s="49">
        <v>4.76</v>
      </c>
      <c r="H17" s="49">
        <v>8.4499999999999993</v>
      </c>
      <c r="I17" s="49">
        <v>9.99</v>
      </c>
      <c r="J17" s="49">
        <v>9.1999999999999993</v>
      </c>
    </row>
    <row r="18" spans="1:10" x14ac:dyDescent="0.25">
      <c r="A18" s="12" t="s">
        <v>139</v>
      </c>
      <c r="B18" s="49">
        <v>6.01</v>
      </c>
      <c r="C18" s="49">
        <v>3.12</v>
      </c>
      <c r="D18" s="49">
        <v>3.25</v>
      </c>
      <c r="E18" s="49">
        <v>3.88</v>
      </c>
      <c r="F18" s="49">
        <v>3.95</v>
      </c>
      <c r="G18" s="49">
        <v>4.7</v>
      </c>
      <c r="H18" s="49">
        <v>8.5399999999999991</v>
      </c>
      <c r="I18" s="49">
        <v>9.9600000000000009</v>
      </c>
      <c r="J18" s="49">
        <v>9.1</v>
      </c>
    </row>
    <row r="19" spans="1:10" x14ac:dyDescent="0.25">
      <c r="A19" s="12" t="s">
        <v>140</v>
      </c>
      <c r="B19" s="49">
        <v>6.01</v>
      </c>
      <c r="C19" s="49">
        <v>3.1</v>
      </c>
      <c r="D19" s="49">
        <v>3.25</v>
      </c>
      <c r="E19" s="49">
        <v>3.89</v>
      </c>
      <c r="F19" s="49">
        <v>3.94</v>
      </c>
      <c r="G19" s="49">
        <v>4.76</v>
      </c>
      <c r="H19" s="49">
        <v>8.5299999999999994</v>
      </c>
      <c r="I19" s="49">
        <v>9.9600000000000009</v>
      </c>
      <c r="J19" s="49">
        <v>9.0500000000000007</v>
      </c>
    </row>
    <row r="20" spans="1:10" x14ac:dyDescent="0.25">
      <c r="A20" s="12" t="s">
        <v>141</v>
      </c>
      <c r="B20" s="49">
        <v>6.13</v>
      </c>
      <c r="C20" s="49">
        <v>3.1</v>
      </c>
      <c r="D20" s="49">
        <v>3.32</v>
      </c>
      <c r="E20" s="49">
        <v>4.05</v>
      </c>
      <c r="F20" s="49">
        <v>4</v>
      </c>
      <c r="G20" s="49">
        <v>4.99</v>
      </c>
      <c r="H20" s="49">
        <v>8.56</v>
      </c>
      <c r="I20" s="49">
        <v>10.19</v>
      </c>
      <c r="J20" s="49">
        <v>9.25</v>
      </c>
    </row>
    <row r="21" spans="1:10" x14ac:dyDescent="0.25">
      <c r="A21" s="12" t="s">
        <v>142</v>
      </c>
      <c r="B21" s="49">
        <v>6.13</v>
      </c>
      <c r="C21" s="49">
        <v>3.07</v>
      </c>
      <c r="D21" s="49">
        <v>3.42</v>
      </c>
      <c r="E21" s="49">
        <v>3.92</v>
      </c>
      <c r="F21" s="49">
        <v>4.0199999999999996</v>
      </c>
      <c r="G21" s="49">
        <v>4.9000000000000004</v>
      </c>
      <c r="H21" s="49">
        <v>8.7200000000000006</v>
      </c>
      <c r="I21" s="49">
        <v>10.16</v>
      </c>
      <c r="J21" s="49">
        <v>9.3000000000000007</v>
      </c>
    </row>
    <row r="22" spans="1:10" x14ac:dyDescent="0.25">
      <c r="A22" s="12" t="s">
        <v>10</v>
      </c>
      <c r="B22" s="49">
        <v>6.21</v>
      </c>
      <c r="C22" s="49">
        <v>3.14</v>
      </c>
      <c r="D22" s="49">
        <v>3.53</v>
      </c>
      <c r="E22" s="49">
        <v>3.94</v>
      </c>
      <c r="F22" s="49">
        <v>4.3899999999999997</v>
      </c>
      <c r="G22" s="49">
        <v>4.88</v>
      </c>
      <c r="H22" s="49">
        <v>8.76</v>
      </c>
      <c r="I22" s="49">
        <v>10.26</v>
      </c>
      <c r="J22" s="49">
        <v>9.1999999999999993</v>
      </c>
    </row>
    <row r="23" spans="1:10" x14ac:dyDescent="0.25">
      <c r="A23" s="12" t="s">
        <v>17</v>
      </c>
      <c r="B23" s="49">
        <v>7.43</v>
      </c>
      <c r="C23" s="49">
        <v>3.92</v>
      </c>
      <c r="D23" s="49">
        <v>4.87</v>
      </c>
      <c r="E23" s="49">
        <v>5.25</v>
      </c>
      <c r="F23" s="49">
        <v>5.75</v>
      </c>
      <c r="G23" s="49">
        <v>6.19</v>
      </c>
      <c r="H23" s="49">
        <v>10.050000000000001</v>
      </c>
      <c r="I23" s="49">
        <v>11.7</v>
      </c>
      <c r="J23" s="49">
        <v>10.23</v>
      </c>
    </row>
    <row r="24" spans="1:10" x14ac:dyDescent="0.25">
      <c r="A24" s="12" t="s">
        <v>18</v>
      </c>
      <c r="B24" s="49">
        <v>7.96</v>
      </c>
      <c r="C24" s="49">
        <v>4.46</v>
      </c>
      <c r="D24" s="49">
        <v>5.33</v>
      </c>
      <c r="E24" s="49">
        <v>5.8</v>
      </c>
      <c r="F24" s="49">
        <v>6.3</v>
      </c>
      <c r="G24" s="49">
        <v>6.68</v>
      </c>
      <c r="H24" s="49">
        <v>10.62</v>
      </c>
      <c r="I24" s="49">
        <v>12.14</v>
      </c>
      <c r="J24" s="49">
        <v>10.88</v>
      </c>
    </row>
    <row r="25" spans="1:10" x14ac:dyDescent="0.25">
      <c r="A25" s="12" t="s">
        <v>19</v>
      </c>
      <c r="B25" s="49">
        <v>8.1999999999999993</v>
      </c>
      <c r="C25" s="49">
        <v>4.6399999999999997</v>
      </c>
      <c r="D25" s="49">
        <v>5.54</v>
      </c>
      <c r="E25" s="49">
        <v>6</v>
      </c>
      <c r="F25" s="49">
        <v>6.58</v>
      </c>
      <c r="G25" s="49">
        <v>6.91</v>
      </c>
      <c r="H25" s="49">
        <v>10.78</v>
      </c>
      <c r="I25" s="49">
        <v>12.37</v>
      </c>
      <c r="J25" s="49">
        <v>11.21</v>
      </c>
    </row>
    <row r="26" spans="1:10" x14ac:dyDescent="0.25">
      <c r="A26" s="12" t="s">
        <v>20</v>
      </c>
      <c r="B26" s="49">
        <v>8.44</v>
      </c>
      <c r="C26" s="49">
        <v>4.88</v>
      </c>
      <c r="D26" s="49">
        <v>5.71</v>
      </c>
      <c r="E26" s="49">
        <v>6.3</v>
      </c>
      <c r="F26" s="49">
        <v>6.77</v>
      </c>
      <c r="G26" s="49">
        <v>7.17</v>
      </c>
      <c r="H26" s="49">
        <v>10.9</v>
      </c>
      <c r="I26" s="49">
        <v>12.54</v>
      </c>
      <c r="J26" s="49">
        <v>11.75</v>
      </c>
    </row>
    <row r="27" spans="1:10" x14ac:dyDescent="0.25">
      <c r="A27" s="12" t="s">
        <v>21</v>
      </c>
      <c r="B27" s="49">
        <v>8.3699999999999992</v>
      </c>
      <c r="C27" s="49">
        <v>4.9400000000000004</v>
      </c>
      <c r="D27" s="49">
        <v>5.66</v>
      </c>
      <c r="E27" s="49">
        <v>6.21</v>
      </c>
      <c r="F27" s="49">
        <v>6.6</v>
      </c>
      <c r="G27" s="49">
        <v>7.02</v>
      </c>
      <c r="H27" s="49">
        <v>10.87</v>
      </c>
      <c r="I27" s="49">
        <v>12.42</v>
      </c>
      <c r="J27" s="49">
        <v>11.7</v>
      </c>
    </row>
    <row r="28" spans="1:10" x14ac:dyDescent="0.25">
      <c r="A28" s="12" t="s">
        <v>22</v>
      </c>
      <c r="B28" s="49">
        <v>8.18</v>
      </c>
      <c r="C28" s="49">
        <v>4.8499999999999996</v>
      </c>
      <c r="D28" s="49">
        <v>5.53</v>
      </c>
      <c r="E28" s="49">
        <v>5.91</v>
      </c>
      <c r="F28" s="49">
        <v>6.27</v>
      </c>
      <c r="G28" s="49">
        <v>6.96</v>
      </c>
      <c r="H28" s="49">
        <v>10.62</v>
      </c>
      <c r="I28" s="49">
        <v>12.22</v>
      </c>
      <c r="J28" s="49">
        <v>11.56</v>
      </c>
    </row>
    <row r="29" spans="1:10" x14ac:dyDescent="0.25">
      <c r="A29" s="12" t="s">
        <v>23</v>
      </c>
      <c r="B29" s="49">
        <v>8.1199999999999992</v>
      </c>
      <c r="C29" s="49">
        <v>4.82</v>
      </c>
      <c r="D29" s="49">
        <v>5.48</v>
      </c>
      <c r="E29" s="49">
        <v>5.82</v>
      </c>
      <c r="F29" s="49">
        <v>6.07</v>
      </c>
      <c r="G29" s="49">
        <v>6.92</v>
      </c>
      <c r="H29" s="49">
        <v>10.52</v>
      </c>
      <c r="I29" s="49">
        <v>12.18</v>
      </c>
      <c r="J29" s="49">
        <v>11.57</v>
      </c>
    </row>
    <row r="30" spans="1:10" x14ac:dyDescent="0.25">
      <c r="A30" s="12" t="s">
        <v>24</v>
      </c>
      <c r="B30" s="49">
        <v>8.14</v>
      </c>
      <c r="C30" s="49">
        <v>4.8600000000000003</v>
      </c>
      <c r="D30" s="49">
        <v>5.5</v>
      </c>
      <c r="E30" s="49">
        <v>5.8</v>
      </c>
      <c r="F30" s="49">
        <v>6.07</v>
      </c>
      <c r="G30" s="49">
        <v>6.93</v>
      </c>
      <c r="H30" s="49">
        <v>10.61</v>
      </c>
      <c r="I30" s="49">
        <v>12.22</v>
      </c>
      <c r="J30" s="49">
        <v>11.59</v>
      </c>
    </row>
    <row r="31" spans="1:10" x14ac:dyDescent="0.25">
      <c r="A31" s="12" t="s">
        <v>25</v>
      </c>
      <c r="B31" s="49">
        <v>8.3000000000000007</v>
      </c>
      <c r="C31" s="49">
        <v>4.91</v>
      </c>
      <c r="D31" s="49">
        <v>5.6</v>
      </c>
      <c r="E31" s="49">
        <v>5.9</v>
      </c>
      <c r="F31" s="49">
        <v>6.18</v>
      </c>
      <c r="G31" s="49">
        <v>7.14</v>
      </c>
      <c r="H31" s="49">
        <v>10.84</v>
      </c>
      <c r="I31" s="49">
        <v>12.51</v>
      </c>
      <c r="J31" s="49">
        <v>11.74</v>
      </c>
    </row>
    <row r="32" spans="1:10" x14ac:dyDescent="0.25">
      <c r="A32" s="12" t="s">
        <v>26</v>
      </c>
      <c r="B32" s="49">
        <v>8.5</v>
      </c>
      <c r="C32" s="49">
        <v>5.05</v>
      </c>
      <c r="D32" s="49">
        <v>5.74</v>
      </c>
      <c r="E32" s="49">
        <v>6.03</v>
      </c>
      <c r="F32" s="49">
        <v>6.42</v>
      </c>
      <c r="G32" s="49">
        <v>7.28</v>
      </c>
      <c r="H32" s="49">
        <v>11.04</v>
      </c>
      <c r="I32" s="49">
        <v>12.86</v>
      </c>
      <c r="J32" s="49">
        <v>11.92</v>
      </c>
    </row>
    <row r="33" spans="1:10" x14ac:dyDescent="0.25">
      <c r="A33" s="12" t="s">
        <v>27</v>
      </c>
      <c r="B33" s="49">
        <v>8.5500000000000007</v>
      </c>
      <c r="C33" s="49">
        <v>5.0999999999999996</v>
      </c>
      <c r="D33" s="49">
        <v>5.73</v>
      </c>
      <c r="E33" s="49">
        <v>6</v>
      </c>
      <c r="F33" s="49">
        <v>6.48</v>
      </c>
      <c r="G33" s="49">
        <v>7.32</v>
      </c>
      <c r="H33" s="49">
        <v>11.12</v>
      </c>
      <c r="I33" s="49">
        <v>12.96</v>
      </c>
      <c r="J33" s="49">
        <v>12.02</v>
      </c>
    </row>
    <row r="34" spans="1:10" x14ac:dyDescent="0.25">
      <c r="A34" s="12" t="s">
        <v>28</v>
      </c>
      <c r="B34" s="49">
        <v>8.58</v>
      </c>
      <c r="C34" s="49">
        <v>5.16</v>
      </c>
      <c r="D34" s="49">
        <v>5.79</v>
      </c>
      <c r="E34" s="49">
        <v>5.91</v>
      </c>
      <c r="F34" s="49">
        <v>6.49</v>
      </c>
      <c r="G34" s="49">
        <v>7.28</v>
      </c>
      <c r="H34" s="49">
        <v>11.18</v>
      </c>
      <c r="I34" s="49">
        <v>13</v>
      </c>
      <c r="J34" s="49">
        <v>12.1</v>
      </c>
    </row>
    <row r="35" spans="1:10" x14ac:dyDescent="0.25">
      <c r="A35" s="12" t="s">
        <v>29</v>
      </c>
      <c r="B35" s="49">
        <v>8.5500000000000007</v>
      </c>
      <c r="C35" s="49">
        <v>5.16</v>
      </c>
      <c r="D35" s="49">
        <v>5.76</v>
      </c>
      <c r="E35" s="49">
        <v>5.91</v>
      </c>
      <c r="F35" s="49">
        <v>6.46</v>
      </c>
      <c r="G35" s="49">
        <v>7.19</v>
      </c>
      <c r="H35" s="49">
        <v>11.14</v>
      </c>
      <c r="I35" s="49">
        <v>12.98</v>
      </c>
      <c r="J35" s="49">
        <v>12.12</v>
      </c>
    </row>
    <row r="36" spans="1:10" x14ac:dyDescent="0.25">
      <c r="A36" s="12" t="s">
        <v>30</v>
      </c>
      <c r="B36" s="49">
        <v>8.4700000000000006</v>
      </c>
      <c r="C36" s="49">
        <v>5.0999999999999996</v>
      </c>
      <c r="D36" s="49">
        <v>5.64</v>
      </c>
      <c r="E36" s="49">
        <v>5.82</v>
      </c>
      <c r="F36" s="49">
        <v>6.34</v>
      </c>
      <c r="G36" s="49">
        <v>7.09</v>
      </c>
      <c r="H36" s="49">
        <v>10.99</v>
      </c>
      <c r="I36" s="49">
        <v>12.92</v>
      </c>
      <c r="J36" s="49">
        <v>12.16</v>
      </c>
    </row>
    <row r="37" spans="1:10" x14ac:dyDescent="0.25">
      <c r="A37" s="12" t="s">
        <v>31</v>
      </c>
      <c r="B37" s="49">
        <v>8.3699999999999992</v>
      </c>
      <c r="C37" s="49">
        <v>5.17</v>
      </c>
      <c r="D37" s="49">
        <v>5.49</v>
      </c>
      <c r="E37" s="49">
        <v>5.67</v>
      </c>
      <c r="F37" s="49">
        <v>6.25</v>
      </c>
      <c r="G37" s="49">
        <v>6.93</v>
      </c>
      <c r="H37" s="49">
        <v>10.71</v>
      </c>
      <c r="I37" s="49">
        <v>12.78</v>
      </c>
      <c r="J37" s="49">
        <v>12.18</v>
      </c>
    </row>
    <row r="38" spans="1:10" x14ac:dyDescent="0.25">
      <c r="A38" s="12" t="s">
        <v>32</v>
      </c>
      <c r="B38" s="49">
        <v>8.2899999999999991</v>
      </c>
      <c r="C38" s="49">
        <v>5.26</v>
      </c>
      <c r="D38" s="49">
        <v>5.4</v>
      </c>
      <c r="E38" s="49">
        <v>5.6</v>
      </c>
      <c r="F38" s="49">
        <v>6.09</v>
      </c>
      <c r="G38" s="49">
        <v>6.69</v>
      </c>
      <c r="H38" s="49">
        <v>10.85</v>
      </c>
      <c r="I38" s="49">
        <v>12.68</v>
      </c>
      <c r="J38" s="49">
        <v>12.21</v>
      </c>
    </row>
    <row r="39" spans="1:10" x14ac:dyDescent="0.25">
      <c r="A39" s="12" t="s">
        <v>33</v>
      </c>
      <c r="B39" s="49">
        <v>8.02</v>
      </c>
      <c r="C39" s="49">
        <v>5.21</v>
      </c>
      <c r="D39" s="49">
        <v>5.2</v>
      </c>
      <c r="E39" s="49">
        <v>5.33</v>
      </c>
      <c r="F39" s="49">
        <v>5.86</v>
      </c>
      <c r="G39" s="49">
        <v>6.41</v>
      </c>
      <c r="H39" s="49">
        <v>10.5</v>
      </c>
      <c r="I39" s="49">
        <v>12.29</v>
      </c>
      <c r="J39" s="49">
        <v>11.85</v>
      </c>
    </row>
    <row r="40" spans="1:10" x14ac:dyDescent="0.25">
      <c r="A40" s="12" t="s">
        <v>34</v>
      </c>
      <c r="B40" s="49">
        <v>7.78</v>
      </c>
      <c r="C40" s="49">
        <v>5.17</v>
      </c>
      <c r="D40" s="49">
        <v>4.96</v>
      </c>
      <c r="E40" s="49">
        <v>5.09</v>
      </c>
      <c r="F40" s="49">
        <v>5.66</v>
      </c>
      <c r="G40" s="49">
        <v>6.18</v>
      </c>
      <c r="H40" s="49">
        <v>10.210000000000001</v>
      </c>
      <c r="I40" s="49">
        <v>12</v>
      </c>
      <c r="J40" s="49">
        <v>11.43</v>
      </c>
    </row>
    <row r="41" spans="1:10" x14ac:dyDescent="0.25">
      <c r="A41" s="12" t="s">
        <v>35</v>
      </c>
      <c r="B41" s="49">
        <v>7.49</v>
      </c>
      <c r="C41" s="49">
        <v>4.78</v>
      </c>
      <c r="D41" s="49">
        <v>4.68</v>
      </c>
      <c r="E41" s="49">
        <v>4.83</v>
      </c>
      <c r="F41" s="49">
        <v>5.41</v>
      </c>
      <c r="G41" s="49">
        <v>5.93</v>
      </c>
      <c r="H41" s="49">
        <v>9.9499999999999993</v>
      </c>
      <c r="I41" s="49">
        <v>11.78</v>
      </c>
      <c r="J41" s="49">
        <v>11.08</v>
      </c>
    </row>
    <row r="42" spans="1:10" x14ac:dyDescent="0.25">
      <c r="A42" s="12" t="s">
        <v>36</v>
      </c>
      <c r="B42" s="49">
        <v>7.33</v>
      </c>
      <c r="C42" s="49">
        <v>4.59</v>
      </c>
      <c r="D42" s="49">
        <v>4.5</v>
      </c>
      <c r="E42" s="49">
        <v>4.68</v>
      </c>
      <c r="F42" s="49">
        <v>5.28</v>
      </c>
      <c r="G42" s="49">
        <v>5.78</v>
      </c>
      <c r="H42" s="49">
        <v>9.85</v>
      </c>
      <c r="I42" s="49">
        <v>11.63</v>
      </c>
      <c r="J42" s="49">
        <v>10.86</v>
      </c>
    </row>
    <row r="43" spans="1:10" x14ac:dyDescent="0.25">
      <c r="A43" s="12" t="s">
        <v>37</v>
      </c>
      <c r="B43" s="49">
        <v>7.4</v>
      </c>
      <c r="C43" s="49">
        <v>4.55</v>
      </c>
      <c r="D43" s="49">
        <v>4.55</v>
      </c>
      <c r="E43" s="49">
        <v>4.74</v>
      </c>
      <c r="F43" s="49">
        <v>5.41</v>
      </c>
      <c r="G43" s="49">
        <v>5.87</v>
      </c>
      <c r="H43" s="49">
        <v>9.98</v>
      </c>
      <c r="I43" s="49">
        <v>11.71</v>
      </c>
      <c r="J43" s="49">
        <v>10.93</v>
      </c>
    </row>
    <row r="44" spans="1:10" x14ac:dyDescent="0.25">
      <c r="A44" s="12" t="s">
        <v>38</v>
      </c>
      <c r="B44" s="49">
        <v>7.58</v>
      </c>
      <c r="C44" s="49">
        <v>4.49</v>
      </c>
      <c r="D44" s="49">
        <v>4.74</v>
      </c>
      <c r="E44" s="49">
        <v>4.8099999999999996</v>
      </c>
      <c r="F44" s="49">
        <v>5.6</v>
      </c>
      <c r="G44" s="49">
        <v>6.04</v>
      </c>
      <c r="H44" s="49">
        <v>10.26</v>
      </c>
      <c r="I44" s="49">
        <v>12.05</v>
      </c>
      <c r="J44" s="49">
        <v>11.15</v>
      </c>
    </row>
    <row r="45" spans="1:10" x14ac:dyDescent="0.25">
      <c r="A45" s="17" t="s">
        <v>39</v>
      </c>
      <c r="B45" s="50">
        <v>7.48</v>
      </c>
      <c r="C45" s="50">
        <v>4.3499999999999996</v>
      </c>
      <c r="D45" s="50">
        <v>4.62</v>
      </c>
      <c r="E45" s="50">
        <v>4.6399999999999997</v>
      </c>
      <c r="F45" s="50">
        <v>5.45</v>
      </c>
      <c r="G45" s="50">
        <v>5.91</v>
      </c>
      <c r="H45" s="50">
        <v>10.210000000000001</v>
      </c>
      <c r="I45" s="50">
        <v>12.01</v>
      </c>
      <c r="J45" s="50">
        <v>11.11</v>
      </c>
    </row>
    <row r="46" spans="1:10" x14ac:dyDescent="0.25">
      <c r="A46" s="16" t="s">
        <v>143</v>
      </c>
      <c r="B46" s="16"/>
      <c r="C46" s="16"/>
      <c r="D46" s="16"/>
      <c r="E46" s="16"/>
      <c r="F46" s="16"/>
      <c r="G46" s="16"/>
      <c r="H46" s="16"/>
      <c r="I46" s="16"/>
      <c r="J46" s="16"/>
    </row>
    <row r="47" spans="1:10" x14ac:dyDescent="0.25">
      <c r="A47" s="12" t="s">
        <v>129</v>
      </c>
      <c r="B47" s="51">
        <v>5.26</v>
      </c>
      <c r="C47" s="51">
        <v>2.76</v>
      </c>
      <c r="D47" s="51">
        <v>2.5299999999999998</v>
      </c>
      <c r="E47" s="51">
        <v>3.12</v>
      </c>
      <c r="F47" s="51">
        <v>3.21</v>
      </c>
      <c r="G47" s="51">
        <v>4.21</v>
      </c>
      <c r="H47" s="51">
        <v>7.21</v>
      </c>
      <c r="I47" s="51">
        <v>9.08</v>
      </c>
      <c r="J47" s="51">
        <v>8.3800000000000008</v>
      </c>
    </row>
    <row r="48" spans="1:10" x14ac:dyDescent="0.25">
      <c r="A48" s="12" t="s">
        <v>130</v>
      </c>
      <c r="B48" s="51">
        <v>5.16</v>
      </c>
      <c r="C48" s="51">
        <v>2.74</v>
      </c>
      <c r="D48" s="51">
        <v>2.44</v>
      </c>
      <c r="E48" s="51">
        <v>2.98</v>
      </c>
      <c r="F48" s="51">
        <v>3.14</v>
      </c>
      <c r="G48" s="51">
        <v>4.09</v>
      </c>
      <c r="H48" s="51">
        <v>7.09</v>
      </c>
      <c r="I48" s="51">
        <v>8.98</v>
      </c>
      <c r="J48" s="51">
        <v>8.23</v>
      </c>
    </row>
    <row r="49" spans="1:10" x14ac:dyDescent="0.25">
      <c r="A49" s="12" t="s">
        <v>131</v>
      </c>
      <c r="B49" s="51">
        <v>5.03</v>
      </c>
      <c r="C49" s="51">
        <v>2.69</v>
      </c>
      <c r="D49" s="51">
        <v>2.38</v>
      </c>
      <c r="E49" s="51">
        <v>2.89</v>
      </c>
      <c r="F49" s="51">
        <v>3.05</v>
      </c>
      <c r="G49" s="51">
        <v>3.91</v>
      </c>
      <c r="H49" s="51">
        <v>6.95</v>
      </c>
      <c r="I49" s="51">
        <v>8.7200000000000006</v>
      </c>
      <c r="J49" s="51">
        <v>8.11</v>
      </c>
    </row>
    <row r="50" spans="1:10" x14ac:dyDescent="0.25">
      <c r="A50" s="12" t="s">
        <v>132</v>
      </c>
      <c r="B50" s="51">
        <v>4.9000000000000004</v>
      </c>
      <c r="C50" s="51">
        <v>2.65</v>
      </c>
      <c r="D50" s="51">
        <v>2.33</v>
      </c>
      <c r="E50" s="51">
        <v>2.87</v>
      </c>
      <c r="F50" s="51">
        <v>2.9</v>
      </c>
      <c r="G50" s="51">
        <v>3.74</v>
      </c>
      <c r="H50" s="51">
        <v>6.78</v>
      </c>
      <c r="I50" s="51">
        <v>8.5399999999999991</v>
      </c>
      <c r="J50" s="51">
        <v>7.9</v>
      </c>
    </row>
    <row r="51" spans="1:10" x14ac:dyDescent="0.25">
      <c r="A51" s="12" t="s">
        <v>133</v>
      </c>
      <c r="B51" s="51">
        <v>4.88</v>
      </c>
      <c r="C51" s="51">
        <v>2.68</v>
      </c>
      <c r="D51" s="51">
        <v>2.41</v>
      </c>
      <c r="E51" s="51">
        <v>2.84</v>
      </c>
      <c r="F51" s="51">
        <v>2.93</v>
      </c>
      <c r="G51" s="51">
        <v>3.7</v>
      </c>
      <c r="H51" s="51">
        <v>6.64</v>
      </c>
      <c r="I51" s="51">
        <v>8.5500000000000007</v>
      </c>
      <c r="J51" s="51">
        <v>7.79</v>
      </c>
    </row>
    <row r="52" spans="1:10" x14ac:dyDescent="0.25">
      <c r="A52" s="12" t="s">
        <v>134</v>
      </c>
      <c r="B52" s="51">
        <v>4.97</v>
      </c>
      <c r="C52" s="51">
        <v>2.84</v>
      </c>
      <c r="D52" s="51">
        <v>2.58</v>
      </c>
      <c r="E52" s="51">
        <v>3.03</v>
      </c>
      <c r="F52" s="51">
        <v>2.95</v>
      </c>
      <c r="G52" s="51">
        <v>3.89</v>
      </c>
      <c r="H52" s="51">
        <v>6.65</v>
      </c>
      <c r="I52" s="51">
        <v>8.5399999999999991</v>
      </c>
      <c r="J52" s="51">
        <v>7.81</v>
      </c>
    </row>
    <row r="53" spans="1:10" x14ac:dyDescent="0.25">
      <c r="A53" s="12" t="s">
        <v>135</v>
      </c>
      <c r="B53" s="51">
        <v>4.97</v>
      </c>
      <c r="C53" s="51">
        <v>3.06</v>
      </c>
      <c r="D53" s="51">
        <v>2.73</v>
      </c>
      <c r="E53" s="51">
        <v>3.14</v>
      </c>
      <c r="F53" s="51">
        <v>2.88</v>
      </c>
      <c r="G53" s="51">
        <v>3.91</v>
      </c>
      <c r="H53" s="51">
        <v>6.59</v>
      </c>
      <c r="I53" s="51">
        <v>8.41</v>
      </c>
      <c r="J53" s="51">
        <v>7.65</v>
      </c>
    </row>
    <row r="54" spans="1:10" x14ac:dyDescent="0.25">
      <c r="A54" s="12" t="s">
        <v>136</v>
      </c>
      <c r="B54" s="51">
        <v>4.97</v>
      </c>
      <c r="C54" s="51">
        <v>3.1</v>
      </c>
      <c r="D54" s="51">
        <v>2.76</v>
      </c>
      <c r="E54" s="51">
        <v>3.13</v>
      </c>
      <c r="F54" s="51">
        <v>2.98</v>
      </c>
      <c r="G54" s="51">
        <v>3.89</v>
      </c>
      <c r="H54" s="51">
        <v>6.59</v>
      </c>
      <c r="I54" s="51">
        <v>8.3699999999999992</v>
      </c>
      <c r="J54" s="51">
        <v>7.59</v>
      </c>
    </row>
    <row r="55" spans="1:10" x14ac:dyDescent="0.25">
      <c r="A55" s="12" t="s">
        <v>137</v>
      </c>
      <c r="B55" s="51">
        <v>5.04</v>
      </c>
      <c r="C55" s="51">
        <v>3.07</v>
      </c>
      <c r="D55" s="51">
        <v>2.78</v>
      </c>
      <c r="E55" s="51">
        <v>3.18</v>
      </c>
      <c r="F55" s="51">
        <v>3.01</v>
      </c>
      <c r="G55" s="51">
        <v>4.04</v>
      </c>
      <c r="H55" s="51">
        <v>6.62</v>
      </c>
      <c r="I55" s="51">
        <v>8.52</v>
      </c>
      <c r="J55" s="51">
        <v>7.71</v>
      </c>
    </row>
    <row r="56" spans="1:10" x14ac:dyDescent="0.25">
      <c r="A56" s="12" t="s">
        <v>138</v>
      </c>
      <c r="B56" s="51">
        <v>4.9400000000000004</v>
      </c>
      <c r="C56" s="51">
        <v>2.98</v>
      </c>
      <c r="D56" s="51">
        <v>2.67</v>
      </c>
      <c r="E56" s="51">
        <v>3.11</v>
      </c>
      <c r="F56" s="51">
        <v>2.96</v>
      </c>
      <c r="G56" s="51">
        <v>3.94</v>
      </c>
      <c r="H56" s="51">
        <v>6.58</v>
      </c>
      <c r="I56" s="51">
        <v>8.31</v>
      </c>
      <c r="J56" s="51">
        <v>7.62</v>
      </c>
    </row>
    <row r="57" spans="1:10" x14ac:dyDescent="0.25">
      <c r="A57" s="12" t="s">
        <v>139</v>
      </c>
      <c r="B57" s="51">
        <v>4.92</v>
      </c>
      <c r="C57" s="51">
        <v>2.87</v>
      </c>
      <c r="D57" s="51">
        <v>2.59</v>
      </c>
      <c r="E57" s="51">
        <v>3.17</v>
      </c>
      <c r="F57" s="51">
        <v>2.95</v>
      </c>
      <c r="G57" s="51">
        <v>3.85</v>
      </c>
      <c r="H57" s="51">
        <v>6.76</v>
      </c>
      <c r="I57" s="51">
        <v>8.26</v>
      </c>
      <c r="J57" s="51">
        <v>7.55</v>
      </c>
    </row>
    <row r="58" spans="1:10" x14ac:dyDescent="0.25">
      <c r="A58" s="12" t="s">
        <v>140</v>
      </c>
      <c r="B58" s="51">
        <v>4.92</v>
      </c>
      <c r="C58" s="51">
        <v>2.83</v>
      </c>
      <c r="D58" s="51">
        <v>2.63</v>
      </c>
      <c r="E58" s="51">
        <v>3.2</v>
      </c>
      <c r="F58" s="51">
        <v>2.93</v>
      </c>
      <c r="G58" s="51">
        <v>3.96</v>
      </c>
      <c r="H58" s="51">
        <v>6.69</v>
      </c>
      <c r="I58" s="51">
        <v>8.19</v>
      </c>
      <c r="J58" s="51">
        <v>7.57</v>
      </c>
    </row>
    <row r="59" spans="1:10" x14ac:dyDescent="0.25">
      <c r="A59" s="12" t="s">
        <v>141</v>
      </c>
      <c r="B59" s="51">
        <v>4.9800000000000004</v>
      </c>
      <c r="C59" s="51">
        <v>2.84</v>
      </c>
      <c r="D59" s="51">
        <v>2.68</v>
      </c>
      <c r="E59" s="51">
        <v>3.33</v>
      </c>
      <c r="F59" s="51">
        <v>2.9</v>
      </c>
      <c r="G59" s="51">
        <v>4.1500000000000004</v>
      </c>
      <c r="H59" s="51">
        <v>6.67</v>
      </c>
      <c r="I59" s="51">
        <v>8.2899999999999991</v>
      </c>
      <c r="J59" s="51">
        <v>7.67</v>
      </c>
    </row>
    <row r="60" spans="1:10" x14ac:dyDescent="0.25">
      <c r="A60" s="12" t="s">
        <v>142</v>
      </c>
      <c r="B60" s="51">
        <v>5.05</v>
      </c>
      <c r="C60" s="51">
        <v>2.83</v>
      </c>
      <c r="D60" s="51">
        <v>2.8</v>
      </c>
      <c r="E60" s="51">
        <v>3.21</v>
      </c>
      <c r="F60" s="51">
        <v>3.04</v>
      </c>
      <c r="G60" s="51">
        <v>4.07</v>
      </c>
      <c r="H60" s="51">
        <v>6.94</v>
      </c>
      <c r="I60" s="51">
        <v>8.4499999999999993</v>
      </c>
      <c r="J60" s="51">
        <v>7.7</v>
      </c>
    </row>
    <row r="61" spans="1:10" x14ac:dyDescent="0.25">
      <c r="A61" s="12" t="s">
        <v>10</v>
      </c>
      <c r="B61" s="51">
        <v>5.19</v>
      </c>
      <c r="C61" s="51">
        <v>2.91</v>
      </c>
      <c r="D61" s="51">
        <v>2.94</v>
      </c>
      <c r="E61" s="51">
        <v>3.27</v>
      </c>
      <c r="F61" s="51">
        <v>3.5</v>
      </c>
      <c r="G61" s="51">
        <v>4.09</v>
      </c>
      <c r="H61" s="51">
        <v>7.12</v>
      </c>
      <c r="I61" s="51">
        <v>8.6999999999999993</v>
      </c>
      <c r="J61" s="51">
        <v>7.68</v>
      </c>
    </row>
    <row r="62" spans="1:10" x14ac:dyDescent="0.25">
      <c r="A62" s="12" t="s">
        <v>17</v>
      </c>
      <c r="B62" s="51">
        <v>6.57</v>
      </c>
      <c r="C62" s="51">
        <v>3.71</v>
      </c>
      <c r="D62" s="51">
        <v>4.3499999999999996</v>
      </c>
      <c r="E62" s="51">
        <v>4.67</v>
      </c>
      <c r="F62" s="51">
        <v>4.95</v>
      </c>
      <c r="G62" s="51">
        <v>5.49</v>
      </c>
      <c r="H62" s="51">
        <v>8.7100000000000009</v>
      </c>
      <c r="I62" s="51">
        <v>10.37</v>
      </c>
      <c r="J62" s="51">
        <v>8.9600000000000009</v>
      </c>
    </row>
    <row r="63" spans="1:10" x14ac:dyDescent="0.25">
      <c r="A63" s="12" t="s">
        <v>18</v>
      </c>
      <c r="B63" s="51">
        <v>7.2</v>
      </c>
      <c r="C63" s="51">
        <v>4.2699999999999996</v>
      </c>
      <c r="D63" s="51">
        <v>4.8499999999999996</v>
      </c>
      <c r="E63" s="51">
        <v>5.27</v>
      </c>
      <c r="F63" s="51">
        <v>5.6</v>
      </c>
      <c r="G63" s="51">
        <v>6.04</v>
      </c>
      <c r="H63" s="51">
        <v>9.56</v>
      </c>
      <c r="I63" s="51">
        <v>10.93</v>
      </c>
      <c r="J63" s="51">
        <v>9.77</v>
      </c>
    </row>
    <row r="64" spans="1:10" x14ac:dyDescent="0.25">
      <c r="A64" s="12" t="s">
        <v>19</v>
      </c>
      <c r="B64" s="51">
        <v>7.4</v>
      </c>
      <c r="C64" s="51">
        <v>4.45</v>
      </c>
      <c r="D64" s="51">
        <v>5.08</v>
      </c>
      <c r="E64" s="51">
        <v>5.46</v>
      </c>
      <c r="F64" s="51">
        <v>5.86</v>
      </c>
      <c r="G64" s="51">
        <v>6.27</v>
      </c>
      <c r="H64" s="51">
        <v>9.6</v>
      </c>
      <c r="I64" s="51">
        <v>11.18</v>
      </c>
      <c r="J64" s="51">
        <v>9.93</v>
      </c>
    </row>
    <row r="65" spans="1:10" x14ac:dyDescent="0.25">
      <c r="A65" s="12" t="s">
        <v>20</v>
      </c>
      <c r="B65" s="51">
        <v>7.65</v>
      </c>
      <c r="C65" s="51">
        <v>4.6900000000000004</v>
      </c>
      <c r="D65" s="51">
        <v>5.22</v>
      </c>
      <c r="E65" s="51">
        <v>5.75</v>
      </c>
      <c r="F65" s="51">
        <v>6.08</v>
      </c>
      <c r="G65" s="51">
        <v>6.53</v>
      </c>
      <c r="H65" s="51">
        <v>9.76</v>
      </c>
      <c r="I65" s="51">
        <v>11.34</v>
      </c>
      <c r="J65" s="51">
        <v>10.47</v>
      </c>
    </row>
    <row r="66" spans="1:10" x14ac:dyDescent="0.25">
      <c r="A66" s="12" t="s">
        <v>21</v>
      </c>
      <c r="B66" s="51">
        <v>7.6</v>
      </c>
      <c r="C66" s="51">
        <v>4.75</v>
      </c>
      <c r="D66" s="51">
        <v>5.18</v>
      </c>
      <c r="E66" s="51">
        <v>5.68</v>
      </c>
      <c r="F66" s="51">
        <v>5.91</v>
      </c>
      <c r="G66" s="51">
        <v>6.41</v>
      </c>
      <c r="H66" s="51">
        <v>9.7899999999999991</v>
      </c>
      <c r="I66" s="51">
        <v>11.25</v>
      </c>
      <c r="J66" s="51">
        <v>10.46</v>
      </c>
    </row>
    <row r="67" spans="1:10" x14ac:dyDescent="0.25">
      <c r="A67" s="12" t="s">
        <v>22</v>
      </c>
      <c r="B67" s="51">
        <v>7.43</v>
      </c>
      <c r="C67" s="51">
        <v>4.66</v>
      </c>
      <c r="D67" s="51">
        <v>5.09</v>
      </c>
      <c r="E67" s="51">
        <v>5.38</v>
      </c>
      <c r="F67" s="51">
        <v>5.55</v>
      </c>
      <c r="G67" s="51">
        <v>6.35</v>
      </c>
      <c r="H67" s="51">
        <v>9.57</v>
      </c>
      <c r="I67" s="51">
        <v>11.08</v>
      </c>
      <c r="J67" s="51">
        <v>10.35</v>
      </c>
    </row>
    <row r="68" spans="1:10" x14ac:dyDescent="0.25">
      <c r="A68" s="12" t="s">
        <v>23</v>
      </c>
      <c r="B68" s="51">
        <v>7.35</v>
      </c>
      <c r="C68" s="51">
        <v>4.62</v>
      </c>
      <c r="D68" s="51">
        <v>5.03</v>
      </c>
      <c r="E68" s="51">
        <v>5.28</v>
      </c>
      <c r="F68" s="51">
        <v>5.35</v>
      </c>
      <c r="G68" s="51">
        <v>6.29</v>
      </c>
      <c r="H68" s="51">
        <v>9.4600000000000009</v>
      </c>
      <c r="I68" s="51">
        <v>11.03</v>
      </c>
      <c r="J68" s="51">
        <v>10.33</v>
      </c>
    </row>
    <row r="69" spans="1:10" x14ac:dyDescent="0.25">
      <c r="A69" s="12" t="s">
        <v>24</v>
      </c>
      <c r="B69" s="51">
        <v>7.38</v>
      </c>
      <c r="C69" s="51">
        <v>4.6500000000000004</v>
      </c>
      <c r="D69" s="51">
        <v>5.05</v>
      </c>
      <c r="E69" s="51">
        <v>5.27</v>
      </c>
      <c r="F69" s="51">
        <v>5.36</v>
      </c>
      <c r="G69" s="51">
        <v>6.3</v>
      </c>
      <c r="H69" s="51">
        <v>9.57</v>
      </c>
      <c r="I69" s="51">
        <v>11.06</v>
      </c>
      <c r="J69" s="51">
        <v>10.33</v>
      </c>
    </row>
    <row r="70" spans="1:10" x14ac:dyDescent="0.25">
      <c r="A70" s="12" t="s">
        <v>25</v>
      </c>
      <c r="B70" s="51">
        <v>7.57</v>
      </c>
      <c r="C70" s="51">
        <v>4.71</v>
      </c>
      <c r="D70" s="51">
        <v>5.18</v>
      </c>
      <c r="E70" s="51">
        <v>5.39</v>
      </c>
      <c r="F70" s="51">
        <v>5.5</v>
      </c>
      <c r="G70" s="51">
        <v>6.53</v>
      </c>
      <c r="H70" s="51">
        <v>9.83</v>
      </c>
      <c r="I70" s="51">
        <v>11.39</v>
      </c>
      <c r="J70" s="51">
        <v>10.55</v>
      </c>
    </row>
    <row r="71" spans="1:10" x14ac:dyDescent="0.25">
      <c r="A71" s="12" t="s">
        <v>26</v>
      </c>
      <c r="B71" s="51">
        <v>7.81</v>
      </c>
      <c r="C71" s="51">
        <v>4.87</v>
      </c>
      <c r="D71" s="51">
        <v>5.35</v>
      </c>
      <c r="E71" s="51">
        <v>5.55</v>
      </c>
      <c r="F71" s="51">
        <v>5.77</v>
      </c>
      <c r="G71" s="51">
        <v>6.71</v>
      </c>
      <c r="H71" s="51">
        <v>10.07</v>
      </c>
      <c r="I71" s="51">
        <v>11.83</v>
      </c>
      <c r="J71" s="51">
        <v>10.81</v>
      </c>
    </row>
    <row r="72" spans="1:10" x14ac:dyDescent="0.25">
      <c r="A72" s="12" t="s">
        <v>27</v>
      </c>
      <c r="B72" s="51">
        <v>7.9</v>
      </c>
      <c r="C72" s="51">
        <v>4.91</v>
      </c>
      <c r="D72" s="51">
        <v>5.36</v>
      </c>
      <c r="E72" s="51">
        <v>5.55</v>
      </c>
      <c r="F72" s="51">
        <v>5.88</v>
      </c>
      <c r="G72" s="51">
        <v>6.77</v>
      </c>
      <c r="H72" s="51">
        <v>10.220000000000001</v>
      </c>
      <c r="I72" s="51">
        <v>12</v>
      </c>
      <c r="J72" s="51">
        <v>10.97</v>
      </c>
    </row>
    <row r="73" spans="1:10" x14ac:dyDescent="0.25">
      <c r="A73" s="12" t="s">
        <v>28</v>
      </c>
      <c r="B73" s="51">
        <v>7.98</v>
      </c>
      <c r="C73" s="51">
        <v>4.9800000000000004</v>
      </c>
      <c r="D73" s="51">
        <v>5.44</v>
      </c>
      <c r="E73" s="51">
        <v>5.52</v>
      </c>
      <c r="F73" s="51">
        <v>5.94</v>
      </c>
      <c r="G73" s="51">
        <v>6.76</v>
      </c>
      <c r="H73" s="51">
        <v>10.34</v>
      </c>
      <c r="I73" s="51">
        <v>12.12</v>
      </c>
      <c r="J73" s="51">
        <v>11.16</v>
      </c>
    </row>
    <row r="74" spans="1:10" x14ac:dyDescent="0.25">
      <c r="A74" s="12" t="s">
        <v>29</v>
      </c>
      <c r="B74" s="51">
        <v>8</v>
      </c>
      <c r="C74" s="51">
        <v>4.99</v>
      </c>
      <c r="D74" s="51">
        <v>5.44</v>
      </c>
      <c r="E74" s="51">
        <v>5.55</v>
      </c>
      <c r="F74" s="51">
        <v>5.94</v>
      </c>
      <c r="G74" s="51">
        <v>6.71</v>
      </c>
      <c r="H74" s="51">
        <v>10.37</v>
      </c>
      <c r="I74" s="51">
        <v>12.15</v>
      </c>
      <c r="J74" s="51">
        <v>11.28</v>
      </c>
    </row>
    <row r="75" spans="1:10" x14ac:dyDescent="0.25">
      <c r="A75" s="12" t="s">
        <v>30</v>
      </c>
      <c r="B75" s="51">
        <v>7.92</v>
      </c>
      <c r="C75" s="51">
        <v>4.9400000000000004</v>
      </c>
      <c r="D75" s="51">
        <v>5.32</v>
      </c>
      <c r="E75" s="51">
        <v>5.45</v>
      </c>
      <c r="F75" s="51">
        <v>5.81</v>
      </c>
      <c r="G75" s="51">
        <v>6.6</v>
      </c>
      <c r="H75" s="51">
        <v>10.210000000000001</v>
      </c>
      <c r="I75" s="51">
        <v>12.11</v>
      </c>
      <c r="J75" s="51">
        <v>11.33</v>
      </c>
    </row>
    <row r="76" spans="1:10" x14ac:dyDescent="0.25">
      <c r="A76" s="12" t="s">
        <v>31</v>
      </c>
      <c r="B76" s="51">
        <v>7.76</v>
      </c>
      <c r="C76" s="51">
        <v>5.01</v>
      </c>
      <c r="D76" s="51">
        <v>5.13</v>
      </c>
      <c r="E76" s="51">
        <v>5.27</v>
      </c>
      <c r="F76" s="51">
        <v>5.68</v>
      </c>
      <c r="G76" s="51">
        <v>6.44</v>
      </c>
      <c r="H76" s="51">
        <v>9.7899999999999991</v>
      </c>
      <c r="I76" s="51">
        <v>11.89</v>
      </c>
      <c r="J76" s="51">
        <v>11.21</v>
      </c>
    </row>
    <row r="77" spans="1:10" x14ac:dyDescent="0.25">
      <c r="A77" s="12" t="s">
        <v>32</v>
      </c>
      <c r="B77" s="51">
        <v>7.66</v>
      </c>
      <c r="C77" s="51">
        <v>5.0999999999999996</v>
      </c>
      <c r="D77" s="51">
        <v>5.05</v>
      </c>
      <c r="E77" s="51">
        <v>5.2</v>
      </c>
      <c r="F77" s="51">
        <v>5.5</v>
      </c>
      <c r="G77" s="51">
        <v>6.17</v>
      </c>
      <c r="H77" s="51">
        <v>9.91</v>
      </c>
      <c r="I77" s="51">
        <v>11.73</v>
      </c>
      <c r="J77" s="51">
        <v>11.19</v>
      </c>
    </row>
    <row r="78" spans="1:10" x14ac:dyDescent="0.25">
      <c r="A78" s="12" t="s">
        <v>33</v>
      </c>
      <c r="B78" s="51">
        <v>7.37</v>
      </c>
      <c r="C78" s="51">
        <v>5.05</v>
      </c>
      <c r="D78" s="51">
        <v>4.83</v>
      </c>
      <c r="E78" s="51">
        <v>4.91</v>
      </c>
      <c r="F78" s="51">
        <v>5.25</v>
      </c>
      <c r="G78" s="51">
        <v>5.88</v>
      </c>
      <c r="H78" s="51">
        <v>9.52</v>
      </c>
      <c r="I78" s="51">
        <v>11.31</v>
      </c>
      <c r="J78" s="51">
        <v>10.82</v>
      </c>
    </row>
    <row r="79" spans="1:10" x14ac:dyDescent="0.25">
      <c r="A79" s="12" t="s">
        <v>34</v>
      </c>
      <c r="B79" s="51">
        <v>7.09</v>
      </c>
      <c r="C79" s="51">
        <v>5</v>
      </c>
      <c r="D79" s="51">
        <v>4.5599999999999996</v>
      </c>
      <c r="E79" s="51">
        <v>4.6399999999999997</v>
      </c>
      <c r="F79" s="51">
        <v>5</v>
      </c>
      <c r="G79" s="51">
        <v>5.61</v>
      </c>
      <c r="H79" s="51">
        <v>9.16</v>
      </c>
      <c r="I79" s="51">
        <v>10.98</v>
      </c>
      <c r="J79" s="51">
        <v>10.39</v>
      </c>
    </row>
    <row r="80" spans="1:10" x14ac:dyDescent="0.25">
      <c r="A80" s="12" t="s">
        <v>35</v>
      </c>
      <c r="B80" s="51">
        <v>6.79</v>
      </c>
      <c r="C80" s="51">
        <v>4.6100000000000003</v>
      </c>
      <c r="D80" s="51">
        <v>4.2699999999999996</v>
      </c>
      <c r="E80" s="51">
        <v>4.34</v>
      </c>
      <c r="F80" s="51">
        <v>4.74</v>
      </c>
      <c r="G80" s="51">
        <v>5.35</v>
      </c>
      <c r="H80" s="51">
        <v>8.91</v>
      </c>
      <c r="I80" s="51">
        <v>10.72</v>
      </c>
      <c r="J80" s="51">
        <v>10.01</v>
      </c>
    </row>
    <row r="81" spans="1:10" x14ac:dyDescent="0.25">
      <c r="A81" s="12" t="s">
        <v>36</v>
      </c>
      <c r="B81" s="51">
        <v>6.64</v>
      </c>
      <c r="C81" s="51">
        <v>4.42</v>
      </c>
      <c r="D81" s="51">
        <v>4.08</v>
      </c>
      <c r="E81" s="51">
        <v>4.18</v>
      </c>
      <c r="F81" s="51">
        <v>4.62</v>
      </c>
      <c r="G81" s="51">
        <v>5.21</v>
      </c>
      <c r="H81" s="51">
        <v>8.83</v>
      </c>
      <c r="I81" s="51">
        <v>10.6</v>
      </c>
      <c r="J81" s="51">
        <v>9.81</v>
      </c>
    </row>
    <row r="82" spans="1:10" x14ac:dyDescent="0.25">
      <c r="A82" s="12" t="s">
        <v>37</v>
      </c>
      <c r="B82" s="51">
        <v>6.76</v>
      </c>
      <c r="C82" s="51">
        <v>4.38</v>
      </c>
      <c r="D82" s="51">
        <v>4.16</v>
      </c>
      <c r="E82" s="51">
        <v>4.28</v>
      </c>
      <c r="F82" s="51">
        <v>4.8</v>
      </c>
      <c r="G82" s="51">
        <v>5.32</v>
      </c>
      <c r="H82" s="51">
        <v>9.01</v>
      </c>
      <c r="I82" s="51">
        <v>10.75</v>
      </c>
      <c r="J82" s="51">
        <v>9.98</v>
      </c>
    </row>
    <row r="83" spans="1:10" x14ac:dyDescent="0.25">
      <c r="A83" s="12" t="s">
        <v>38</v>
      </c>
      <c r="B83" s="51">
        <v>6.96</v>
      </c>
      <c r="C83" s="51">
        <v>4.32</v>
      </c>
      <c r="D83" s="51">
        <v>4.3499999999999996</v>
      </c>
      <c r="E83" s="51">
        <v>4.3600000000000003</v>
      </c>
      <c r="F83" s="51">
        <v>5.01</v>
      </c>
      <c r="G83" s="51">
        <v>5.51</v>
      </c>
      <c r="H83" s="51">
        <v>9.3000000000000007</v>
      </c>
      <c r="I83" s="51">
        <v>11.15</v>
      </c>
      <c r="J83" s="51">
        <v>10.24</v>
      </c>
    </row>
    <row r="84" spans="1:10" x14ac:dyDescent="0.25">
      <c r="A84" s="17" t="s">
        <v>39</v>
      </c>
      <c r="B84" s="52">
        <v>6.86</v>
      </c>
      <c r="C84" s="52">
        <v>4.16</v>
      </c>
      <c r="D84" s="52">
        <v>4.24</v>
      </c>
      <c r="E84" s="52">
        <v>4.2</v>
      </c>
      <c r="F84" s="52">
        <v>4.8600000000000003</v>
      </c>
      <c r="G84" s="52">
        <v>5.37</v>
      </c>
      <c r="H84" s="52">
        <v>9.3000000000000007</v>
      </c>
      <c r="I84" s="52">
        <v>11.11</v>
      </c>
      <c r="J84" s="52">
        <v>10.220000000000001</v>
      </c>
    </row>
    <row r="85" spans="1:10" x14ac:dyDescent="0.25">
      <c r="A85" s="16" t="s">
        <v>144</v>
      </c>
      <c r="B85" s="16"/>
      <c r="C85" s="16"/>
      <c r="D85" s="16"/>
      <c r="E85" s="16"/>
      <c r="F85" s="16"/>
      <c r="G85" s="16"/>
      <c r="H85" s="16"/>
      <c r="I85" s="16"/>
      <c r="J85" s="16"/>
    </row>
    <row r="86" spans="1:10" x14ac:dyDescent="0.25">
      <c r="A86" s="12" t="s">
        <v>129</v>
      </c>
      <c r="B86" s="53">
        <v>21632</v>
      </c>
      <c r="C86" s="53">
        <v>1840</v>
      </c>
      <c r="D86" s="53">
        <v>1992</v>
      </c>
      <c r="E86" s="53">
        <v>2229</v>
      </c>
      <c r="F86" s="53">
        <v>1971</v>
      </c>
      <c r="G86" s="53">
        <v>2767</v>
      </c>
      <c r="H86" s="53">
        <v>2717</v>
      </c>
      <c r="I86" s="53">
        <v>4599</v>
      </c>
      <c r="J86" s="53">
        <v>3517</v>
      </c>
    </row>
    <row r="87" spans="1:10" x14ac:dyDescent="0.25">
      <c r="A87" s="12" t="s">
        <v>130</v>
      </c>
      <c r="B87" s="53">
        <v>15352</v>
      </c>
      <c r="C87" s="53">
        <v>1433</v>
      </c>
      <c r="D87" s="53">
        <v>1501</v>
      </c>
      <c r="E87" s="53">
        <v>1553</v>
      </c>
      <c r="F87" s="53">
        <v>1635</v>
      </c>
      <c r="G87" s="53">
        <v>1919</v>
      </c>
      <c r="H87" s="53">
        <v>1766</v>
      </c>
      <c r="I87" s="53">
        <v>3113</v>
      </c>
      <c r="J87" s="53">
        <v>2432</v>
      </c>
    </row>
    <row r="88" spans="1:10" x14ac:dyDescent="0.25">
      <c r="A88" s="12" t="s">
        <v>131</v>
      </c>
      <c r="B88" s="53">
        <v>16682</v>
      </c>
      <c r="C88" s="53">
        <v>1577</v>
      </c>
      <c r="D88" s="53">
        <v>1609</v>
      </c>
      <c r="E88" s="53">
        <v>1680</v>
      </c>
      <c r="F88" s="53">
        <v>1785</v>
      </c>
      <c r="G88" s="53">
        <v>2044</v>
      </c>
      <c r="H88" s="53">
        <v>2000</v>
      </c>
      <c r="I88" s="53">
        <v>3286</v>
      </c>
      <c r="J88" s="53">
        <v>2701</v>
      </c>
    </row>
    <row r="89" spans="1:10" x14ac:dyDescent="0.25">
      <c r="A89" s="12" t="s">
        <v>132</v>
      </c>
      <c r="B89" s="53">
        <v>16396</v>
      </c>
      <c r="C89" s="53">
        <v>1581</v>
      </c>
      <c r="D89" s="53">
        <v>1469</v>
      </c>
      <c r="E89" s="53">
        <v>1735</v>
      </c>
      <c r="F89" s="53">
        <v>1666</v>
      </c>
      <c r="G89" s="53">
        <v>2146</v>
      </c>
      <c r="H89" s="53">
        <v>1854</v>
      </c>
      <c r="I89" s="53">
        <v>3431</v>
      </c>
      <c r="J89" s="53">
        <v>2514</v>
      </c>
    </row>
    <row r="90" spans="1:10" x14ac:dyDescent="0.25">
      <c r="A90" s="12" t="s">
        <v>133</v>
      </c>
      <c r="B90" s="53">
        <v>18122</v>
      </c>
      <c r="C90" s="53">
        <v>1612</v>
      </c>
      <c r="D90" s="53">
        <v>1645</v>
      </c>
      <c r="E90" s="53">
        <v>1861</v>
      </c>
      <c r="F90" s="53">
        <v>1856</v>
      </c>
      <c r="G90" s="53">
        <v>2408</v>
      </c>
      <c r="H90" s="53">
        <v>2161</v>
      </c>
      <c r="I90" s="53">
        <v>3803</v>
      </c>
      <c r="J90" s="53">
        <v>2776</v>
      </c>
    </row>
    <row r="91" spans="1:10" x14ac:dyDescent="0.25">
      <c r="A91" s="12" t="s">
        <v>134</v>
      </c>
      <c r="B91" s="53">
        <v>18297</v>
      </c>
      <c r="C91" s="53">
        <v>1874</v>
      </c>
      <c r="D91" s="53">
        <v>1681</v>
      </c>
      <c r="E91" s="53">
        <v>1931</v>
      </c>
      <c r="F91" s="53">
        <v>1752</v>
      </c>
      <c r="G91" s="53">
        <v>2448</v>
      </c>
      <c r="H91" s="53">
        <v>2163</v>
      </c>
      <c r="I91" s="53">
        <v>3507</v>
      </c>
      <c r="J91" s="53">
        <v>2941</v>
      </c>
    </row>
    <row r="92" spans="1:10" x14ac:dyDescent="0.25">
      <c r="A92" s="12" t="s">
        <v>135</v>
      </c>
      <c r="B92" s="53">
        <v>17837</v>
      </c>
      <c r="C92" s="53">
        <v>1988</v>
      </c>
      <c r="D92" s="53">
        <v>1744</v>
      </c>
      <c r="E92" s="53">
        <v>1950</v>
      </c>
      <c r="F92" s="53">
        <v>1586</v>
      </c>
      <c r="G92" s="53">
        <v>2233</v>
      </c>
      <c r="H92" s="53">
        <v>2227</v>
      </c>
      <c r="I92" s="53">
        <v>3604</v>
      </c>
      <c r="J92" s="53">
        <v>2505</v>
      </c>
    </row>
    <row r="93" spans="1:10" x14ac:dyDescent="0.25">
      <c r="A93" s="12" t="s">
        <v>136</v>
      </c>
      <c r="B93" s="53">
        <v>14570</v>
      </c>
      <c r="C93" s="53">
        <v>1383</v>
      </c>
      <c r="D93" s="53">
        <v>1461</v>
      </c>
      <c r="E93" s="53">
        <v>1561</v>
      </c>
      <c r="F93" s="53">
        <v>1321</v>
      </c>
      <c r="G93" s="53">
        <v>1823</v>
      </c>
      <c r="H93" s="53">
        <v>1885</v>
      </c>
      <c r="I93" s="53">
        <v>2894</v>
      </c>
      <c r="J93" s="53">
        <v>2242</v>
      </c>
    </row>
    <row r="94" spans="1:10" x14ac:dyDescent="0.25">
      <c r="A94" s="12" t="s">
        <v>137</v>
      </c>
      <c r="B94" s="53">
        <v>25335</v>
      </c>
      <c r="C94" s="53">
        <v>2062</v>
      </c>
      <c r="D94" s="53">
        <v>2288</v>
      </c>
      <c r="E94" s="53">
        <v>2589</v>
      </c>
      <c r="F94" s="53">
        <v>2398</v>
      </c>
      <c r="G94" s="53">
        <v>3370</v>
      </c>
      <c r="H94" s="53">
        <v>3238</v>
      </c>
      <c r="I94" s="53">
        <v>5054</v>
      </c>
      <c r="J94" s="53">
        <v>4336</v>
      </c>
    </row>
    <row r="95" spans="1:10" x14ac:dyDescent="0.25">
      <c r="A95" s="12" t="s">
        <v>138</v>
      </c>
      <c r="B95" s="53">
        <v>18698</v>
      </c>
      <c r="C95" s="53">
        <v>1596</v>
      </c>
      <c r="D95" s="53">
        <v>1688</v>
      </c>
      <c r="E95" s="53">
        <v>1918</v>
      </c>
      <c r="F95" s="53">
        <v>1802</v>
      </c>
      <c r="G95" s="53">
        <v>2339</v>
      </c>
      <c r="H95" s="53">
        <v>2565</v>
      </c>
      <c r="I95" s="53">
        <v>3839</v>
      </c>
      <c r="J95" s="53">
        <v>2951</v>
      </c>
    </row>
    <row r="96" spans="1:10" x14ac:dyDescent="0.25">
      <c r="A96" s="12" t="s">
        <v>139</v>
      </c>
      <c r="B96" s="53">
        <v>18143</v>
      </c>
      <c r="C96" s="53">
        <v>1489</v>
      </c>
      <c r="D96" s="53">
        <v>1539</v>
      </c>
      <c r="E96" s="53">
        <v>1917</v>
      </c>
      <c r="F96" s="53">
        <v>1772</v>
      </c>
      <c r="G96" s="53">
        <v>2213</v>
      </c>
      <c r="H96" s="53">
        <v>2550</v>
      </c>
      <c r="I96" s="53">
        <v>3798</v>
      </c>
      <c r="J96" s="53">
        <v>2865</v>
      </c>
    </row>
    <row r="97" spans="1:10" x14ac:dyDescent="0.25">
      <c r="A97" s="12" t="s">
        <v>140</v>
      </c>
      <c r="B97" s="53">
        <v>12922</v>
      </c>
      <c r="C97" s="53">
        <v>1001</v>
      </c>
      <c r="D97" s="53">
        <v>1028</v>
      </c>
      <c r="E97" s="53">
        <v>1218</v>
      </c>
      <c r="F97" s="53">
        <v>1091</v>
      </c>
      <c r="G97" s="53">
        <v>1884</v>
      </c>
      <c r="H97" s="53">
        <v>1622</v>
      </c>
      <c r="I97" s="53">
        <v>3077</v>
      </c>
      <c r="J97" s="53">
        <v>2001</v>
      </c>
    </row>
    <row r="98" spans="1:10" x14ac:dyDescent="0.25">
      <c r="A98" s="12" t="s">
        <v>141</v>
      </c>
      <c r="B98" s="53">
        <v>18766</v>
      </c>
      <c r="C98" s="53">
        <v>1783</v>
      </c>
      <c r="D98" s="53">
        <v>1523</v>
      </c>
      <c r="E98" s="53">
        <v>2137</v>
      </c>
      <c r="F98" s="53">
        <v>1728</v>
      </c>
      <c r="G98" s="53">
        <v>2768</v>
      </c>
      <c r="H98" s="53">
        <v>2036</v>
      </c>
      <c r="I98" s="53">
        <v>3761</v>
      </c>
      <c r="J98" s="53">
        <v>3030</v>
      </c>
    </row>
    <row r="99" spans="1:10" x14ac:dyDescent="0.25">
      <c r="A99" s="12" t="s">
        <v>142</v>
      </c>
      <c r="B99" s="53">
        <v>14498</v>
      </c>
      <c r="C99" s="53">
        <v>1369</v>
      </c>
      <c r="D99" s="53">
        <v>1301</v>
      </c>
      <c r="E99" s="53">
        <v>1400</v>
      </c>
      <c r="F99" s="53">
        <v>1396</v>
      </c>
      <c r="G99" s="53">
        <v>1933</v>
      </c>
      <c r="H99" s="53">
        <v>1944</v>
      </c>
      <c r="I99" s="53">
        <v>2771</v>
      </c>
      <c r="J99" s="53">
        <v>2384</v>
      </c>
    </row>
    <row r="100" spans="1:10" x14ac:dyDescent="0.25">
      <c r="A100" s="12" t="s">
        <v>10</v>
      </c>
      <c r="B100" s="53">
        <v>13885</v>
      </c>
      <c r="C100" s="53">
        <v>1388</v>
      </c>
      <c r="D100" s="53">
        <v>1302</v>
      </c>
      <c r="E100" s="53">
        <v>1448</v>
      </c>
      <c r="F100" s="53">
        <v>2134</v>
      </c>
      <c r="G100" s="53">
        <v>1676</v>
      </c>
      <c r="H100" s="53">
        <v>1837</v>
      </c>
      <c r="I100" s="53">
        <v>2638</v>
      </c>
      <c r="J100" s="53">
        <v>1462</v>
      </c>
    </row>
    <row r="101" spans="1:10" x14ac:dyDescent="0.25">
      <c r="A101" s="12" t="s">
        <v>17</v>
      </c>
      <c r="B101" s="53">
        <v>29275</v>
      </c>
      <c r="C101" s="53">
        <v>2533</v>
      </c>
      <c r="D101" s="53">
        <v>3171</v>
      </c>
      <c r="E101" s="53">
        <v>3208</v>
      </c>
      <c r="F101" s="53">
        <v>4168</v>
      </c>
      <c r="G101" s="53">
        <v>3836</v>
      </c>
      <c r="H101" s="53">
        <v>3754</v>
      </c>
      <c r="I101" s="53">
        <v>5225</v>
      </c>
      <c r="J101" s="53">
        <v>3380</v>
      </c>
    </row>
    <row r="102" spans="1:10" x14ac:dyDescent="0.25">
      <c r="A102" s="12" t="s">
        <v>18</v>
      </c>
      <c r="B102" s="53">
        <v>19504</v>
      </c>
      <c r="C102" s="53">
        <v>1649</v>
      </c>
      <c r="D102" s="53">
        <v>1702</v>
      </c>
      <c r="E102" s="53">
        <v>2236</v>
      </c>
      <c r="F102" s="53">
        <v>2716</v>
      </c>
      <c r="G102" s="53">
        <v>2456</v>
      </c>
      <c r="H102" s="53">
        <v>2573</v>
      </c>
      <c r="I102" s="53">
        <v>3381</v>
      </c>
      <c r="J102" s="53">
        <v>2791</v>
      </c>
    </row>
    <row r="103" spans="1:10" x14ac:dyDescent="0.25">
      <c r="A103" s="12" t="s">
        <v>19</v>
      </c>
      <c r="B103" s="53">
        <v>21755</v>
      </c>
      <c r="C103" s="53">
        <v>1938</v>
      </c>
      <c r="D103" s="53">
        <v>2133</v>
      </c>
      <c r="E103" s="53">
        <v>2311</v>
      </c>
      <c r="F103" s="53">
        <v>2890</v>
      </c>
      <c r="G103" s="53">
        <v>2795</v>
      </c>
      <c r="H103" s="53">
        <v>2664</v>
      </c>
      <c r="I103" s="53">
        <v>4064</v>
      </c>
      <c r="J103" s="53">
        <v>2960</v>
      </c>
    </row>
    <row r="104" spans="1:10" x14ac:dyDescent="0.25">
      <c r="A104" s="12" t="s">
        <v>20</v>
      </c>
      <c r="B104" s="53">
        <v>22529</v>
      </c>
      <c r="C104" s="53">
        <v>1993</v>
      </c>
      <c r="D104" s="53">
        <v>2072</v>
      </c>
      <c r="E104" s="53">
        <v>2384</v>
      </c>
      <c r="F104" s="53">
        <v>2805</v>
      </c>
      <c r="G104" s="53">
        <v>2761</v>
      </c>
      <c r="H104" s="53">
        <v>2822</v>
      </c>
      <c r="I104" s="53">
        <v>4008</v>
      </c>
      <c r="J104" s="53">
        <v>3684</v>
      </c>
    </row>
    <row r="105" spans="1:10" x14ac:dyDescent="0.25">
      <c r="A105" s="12" t="s">
        <v>21</v>
      </c>
      <c r="B105" s="53">
        <v>16605</v>
      </c>
      <c r="C105" s="53">
        <v>1596</v>
      </c>
      <c r="D105" s="53">
        <v>1522</v>
      </c>
      <c r="E105" s="53">
        <v>1694</v>
      </c>
      <c r="F105" s="53">
        <v>1973</v>
      </c>
      <c r="G105" s="53">
        <v>1992</v>
      </c>
      <c r="H105" s="53">
        <v>2274</v>
      </c>
      <c r="I105" s="53">
        <v>3059</v>
      </c>
      <c r="J105" s="53">
        <v>2495</v>
      </c>
    </row>
    <row r="106" spans="1:10" x14ac:dyDescent="0.25">
      <c r="A106" s="12" t="s">
        <v>22</v>
      </c>
      <c r="B106" s="53">
        <v>24012</v>
      </c>
      <c r="C106" s="53">
        <v>2161</v>
      </c>
      <c r="D106" s="53">
        <v>2232</v>
      </c>
      <c r="E106" s="53">
        <v>2424</v>
      </c>
      <c r="F106" s="53">
        <v>2815</v>
      </c>
      <c r="G106" s="53">
        <v>3200</v>
      </c>
      <c r="H106" s="53">
        <v>2963</v>
      </c>
      <c r="I106" s="53">
        <v>4618</v>
      </c>
      <c r="J106" s="53">
        <v>3599</v>
      </c>
    </row>
    <row r="107" spans="1:10" x14ac:dyDescent="0.25">
      <c r="A107" s="12" t="s">
        <v>23</v>
      </c>
      <c r="B107" s="53">
        <v>20689</v>
      </c>
      <c r="C107" s="53">
        <v>2050</v>
      </c>
      <c r="D107" s="53">
        <v>2014</v>
      </c>
      <c r="E107" s="53">
        <v>2112</v>
      </c>
      <c r="F107" s="53">
        <v>2401</v>
      </c>
      <c r="G107" s="53">
        <v>2640</v>
      </c>
      <c r="H107" s="53">
        <v>2628</v>
      </c>
      <c r="I107" s="53">
        <v>3899</v>
      </c>
      <c r="J107" s="53">
        <v>2945</v>
      </c>
    </row>
    <row r="108" spans="1:10" x14ac:dyDescent="0.25">
      <c r="A108" s="12" t="s">
        <v>24</v>
      </c>
      <c r="B108" s="53">
        <v>16515</v>
      </c>
      <c r="C108" s="53">
        <v>1490</v>
      </c>
      <c r="D108" s="53">
        <v>1533</v>
      </c>
      <c r="E108" s="53">
        <v>1583</v>
      </c>
      <c r="F108" s="53">
        <v>2019</v>
      </c>
      <c r="G108" s="53">
        <v>2018</v>
      </c>
      <c r="H108" s="53">
        <v>2330</v>
      </c>
      <c r="I108" s="53">
        <v>3161</v>
      </c>
      <c r="J108" s="53">
        <v>2381</v>
      </c>
    </row>
    <row r="109" spans="1:10" x14ac:dyDescent="0.25">
      <c r="A109" s="12" t="s">
        <v>25</v>
      </c>
      <c r="B109" s="53">
        <v>14789</v>
      </c>
      <c r="C109" s="53">
        <v>1090</v>
      </c>
      <c r="D109" s="53">
        <v>1247</v>
      </c>
      <c r="E109" s="53">
        <v>1453</v>
      </c>
      <c r="F109" s="53">
        <v>1662</v>
      </c>
      <c r="G109" s="53">
        <v>1956</v>
      </c>
      <c r="H109" s="53">
        <v>2058</v>
      </c>
      <c r="I109" s="53">
        <v>3168</v>
      </c>
      <c r="J109" s="53">
        <v>2155</v>
      </c>
    </row>
    <row r="110" spans="1:10" x14ac:dyDescent="0.25">
      <c r="A110" s="12" t="s">
        <v>26</v>
      </c>
      <c r="B110" s="53">
        <v>18638</v>
      </c>
      <c r="C110" s="53">
        <v>1716</v>
      </c>
      <c r="D110" s="53">
        <v>1688</v>
      </c>
      <c r="E110" s="53">
        <v>1967</v>
      </c>
      <c r="F110" s="53">
        <v>2177</v>
      </c>
      <c r="G110" s="53">
        <v>2361</v>
      </c>
      <c r="H110" s="53">
        <v>2441</v>
      </c>
      <c r="I110" s="53">
        <v>3559</v>
      </c>
      <c r="J110" s="53">
        <v>2729</v>
      </c>
    </row>
    <row r="111" spans="1:10" x14ac:dyDescent="0.25">
      <c r="A111" s="12" t="s">
        <v>27</v>
      </c>
      <c r="B111" s="53">
        <v>13370</v>
      </c>
      <c r="C111" s="53">
        <v>1410</v>
      </c>
      <c r="D111" s="53">
        <v>1173</v>
      </c>
      <c r="E111" s="53">
        <v>1325</v>
      </c>
      <c r="F111" s="53">
        <v>1715</v>
      </c>
      <c r="G111" s="53">
        <v>1616</v>
      </c>
      <c r="H111" s="53">
        <v>1677</v>
      </c>
      <c r="I111" s="53">
        <v>2588</v>
      </c>
      <c r="J111" s="53">
        <v>1866</v>
      </c>
    </row>
    <row r="112" spans="1:10" x14ac:dyDescent="0.25">
      <c r="A112" s="12" t="s">
        <v>28</v>
      </c>
      <c r="B112" s="53">
        <v>13631</v>
      </c>
      <c r="C112" s="53">
        <v>1371</v>
      </c>
      <c r="D112" s="53">
        <v>1362</v>
      </c>
      <c r="E112" s="53">
        <v>1284</v>
      </c>
      <c r="F112" s="53">
        <v>1840</v>
      </c>
      <c r="G112" s="53">
        <v>1552</v>
      </c>
      <c r="H112" s="53">
        <v>1692</v>
      </c>
      <c r="I112" s="53">
        <v>2544</v>
      </c>
      <c r="J112" s="53">
        <v>1986</v>
      </c>
    </row>
    <row r="113" spans="1:10" x14ac:dyDescent="0.25">
      <c r="A113" s="12" t="s">
        <v>29</v>
      </c>
      <c r="B113" s="53">
        <v>13975</v>
      </c>
      <c r="C113" s="53">
        <v>1390</v>
      </c>
      <c r="D113" s="53">
        <v>1274</v>
      </c>
      <c r="E113" s="53">
        <v>1389</v>
      </c>
      <c r="F113" s="53">
        <v>1767</v>
      </c>
      <c r="G113" s="53">
        <v>1613</v>
      </c>
      <c r="H113" s="53">
        <v>1708</v>
      </c>
      <c r="I113" s="53">
        <v>2617</v>
      </c>
      <c r="J113" s="53">
        <v>2217</v>
      </c>
    </row>
    <row r="114" spans="1:10" x14ac:dyDescent="0.25">
      <c r="A114" s="12" t="s">
        <v>30</v>
      </c>
      <c r="B114" s="53">
        <v>15776</v>
      </c>
      <c r="C114" s="53">
        <v>1401</v>
      </c>
      <c r="D114" s="53">
        <v>1310</v>
      </c>
      <c r="E114" s="53">
        <v>1493</v>
      </c>
      <c r="F114" s="53">
        <v>1768</v>
      </c>
      <c r="G114" s="53">
        <v>1873</v>
      </c>
      <c r="H114" s="53">
        <v>1977</v>
      </c>
      <c r="I114" s="53">
        <v>3237</v>
      </c>
      <c r="J114" s="53">
        <v>2717</v>
      </c>
    </row>
    <row r="115" spans="1:10" x14ac:dyDescent="0.25">
      <c r="A115" s="12" t="s">
        <v>31</v>
      </c>
      <c r="B115" s="53">
        <v>17982</v>
      </c>
      <c r="C115" s="53">
        <v>1732</v>
      </c>
      <c r="D115" s="53">
        <v>1588</v>
      </c>
      <c r="E115" s="53">
        <v>1706</v>
      </c>
      <c r="F115" s="53">
        <v>2141</v>
      </c>
      <c r="G115" s="53">
        <v>2218</v>
      </c>
      <c r="H115" s="53">
        <v>2294</v>
      </c>
      <c r="I115" s="53">
        <v>3441</v>
      </c>
      <c r="J115" s="53">
        <v>2862</v>
      </c>
    </row>
    <row r="116" spans="1:10" x14ac:dyDescent="0.25">
      <c r="A116" s="12" t="s">
        <v>32</v>
      </c>
      <c r="B116" s="53">
        <v>16605</v>
      </c>
      <c r="C116" s="53">
        <v>1680</v>
      </c>
      <c r="D116" s="53">
        <v>1509</v>
      </c>
      <c r="E116" s="53">
        <v>1613</v>
      </c>
      <c r="F116" s="53">
        <v>1968</v>
      </c>
      <c r="G116" s="53">
        <v>1870</v>
      </c>
      <c r="H116" s="53">
        <v>2164</v>
      </c>
      <c r="I116" s="53">
        <v>3121</v>
      </c>
      <c r="J116" s="53">
        <v>2680</v>
      </c>
    </row>
    <row r="117" spans="1:10" x14ac:dyDescent="0.25">
      <c r="A117" s="12" t="s">
        <v>33</v>
      </c>
      <c r="B117" s="53">
        <v>13843</v>
      </c>
      <c r="C117" s="53">
        <v>1326</v>
      </c>
      <c r="D117" s="53">
        <v>1289</v>
      </c>
      <c r="E117" s="53">
        <v>1299</v>
      </c>
      <c r="F117" s="53">
        <v>1745</v>
      </c>
      <c r="G117" s="53">
        <v>1663</v>
      </c>
      <c r="H117" s="53">
        <v>1863</v>
      </c>
      <c r="I117" s="53">
        <v>2473</v>
      </c>
      <c r="J117" s="53">
        <v>2185</v>
      </c>
    </row>
    <row r="118" spans="1:10" x14ac:dyDescent="0.25">
      <c r="A118" s="12" t="s">
        <v>34</v>
      </c>
      <c r="B118" s="53">
        <v>20524</v>
      </c>
      <c r="C118" s="53">
        <v>1789</v>
      </c>
      <c r="D118" s="53">
        <v>1850</v>
      </c>
      <c r="E118" s="53">
        <v>2068</v>
      </c>
      <c r="F118" s="53">
        <v>2427</v>
      </c>
      <c r="G118" s="53">
        <v>2641</v>
      </c>
      <c r="H118" s="53">
        <v>2666</v>
      </c>
      <c r="I118" s="53">
        <v>3874</v>
      </c>
      <c r="J118" s="53">
        <v>3209</v>
      </c>
    </row>
    <row r="119" spans="1:10" x14ac:dyDescent="0.25">
      <c r="A119" s="12" t="s">
        <v>35</v>
      </c>
      <c r="B119" s="53">
        <v>15309</v>
      </c>
      <c r="C119" s="53">
        <v>1350</v>
      </c>
      <c r="D119" s="53">
        <v>1240</v>
      </c>
      <c r="E119" s="53">
        <v>1493</v>
      </c>
      <c r="F119" s="53">
        <v>1865</v>
      </c>
      <c r="G119" s="53">
        <v>1896</v>
      </c>
      <c r="H119" s="53">
        <v>2025</v>
      </c>
      <c r="I119" s="53">
        <v>3095</v>
      </c>
      <c r="J119" s="53">
        <v>2345</v>
      </c>
    </row>
    <row r="120" spans="1:10" x14ac:dyDescent="0.25">
      <c r="A120" s="12" t="s">
        <v>36</v>
      </c>
      <c r="B120" s="53">
        <v>13378</v>
      </c>
      <c r="C120" s="53">
        <v>1245</v>
      </c>
      <c r="D120" s="53">
        <v>1157</v>
      </c>
      <c r="E120" s="53">
        <v>1215</v>
      </c>
      <c r="F120" s="53">
        <v>1688</v>
      </c>
      <c r="G120" s="53">
        <v>1584</v>
      </c>
      <c r="H120" s="53">
        <v>1824</v>
      </c>
      <c r="I120" s="53">
        <v>2614</v>
      </c>
      <c r="J120" s="53">
        <v>2051</v>
      </c>
    </row>
    <row r="121" spans="1:10" x14ac:dyDescent="0.25">
      <c r="A121" s="12" t="s">
        <v>37</v>
      </c>
      <c r="B121" s="53">
        <v>13811</v>
      </c>
      <c r="C121" s="53">
        <v>1236</v>
      </c>
      <c r="D121" s="53">
        <v>1183</v>
      </c>
      <c r="E121" s="53">
        <v>1280</v>
      </c>
      <c r="F121" s="53">
        <v>1634</v>
      </c>
      <c r="G121" s="53">
        <v>1764</v>
      </c>
      <c r="H121" s="53">
        <v>1902</v>
      </c>
      <c r="I121" s="53">
        <v>2722</v>
      </c>
      <c r="J121" s="53">
        <v>2090</v>
      </c>
    </row>
    <row r="122" spans="1:10" x14ac:dyDescent="0.25">
      <c r="A122" s="12" t="s">
        <v>38</v>
      </c>
      <c r="B122" s="53">
        <v>21169</v>
      </c>
      <c r="C122" s="53">
        <v>1807</v>
      </c>
      <c r="D122" s="53">
        <v>1966</v>
      </c>
      <c r="E122" s="53">
        <v>1898</v>
      </c>
      <c r="F122" s="53">
        <v>2572</v>
      </c>
      <c r="G122" s="53">
        <v>2648</v>
      </c>
      <c r="H122" s="53">
        <v>2766</v>
      </c>
      <c r="I122" s="53">
        <v>4240</v>
      </c>
      <c r="J122" s="53">
        <v>3272</v>
      </c>
    </row>
    <row r="123" spans="1:10" x14ac:dyDescent="0.25">
      <c r="A123" s="17" t="s">
        <v>39</v>
      </c>
      <c r="B123" s="54">
        <v>13263</v>
      </c>
      <c r="C123" s="54">
        <v>1119</v>
      </c>
      <c r="D123" s="54">
        <v>1260</v>
      </c>
      <c r="E123" s="54">
        <v>1190</v>
      </c>
      <c r="F123" s="54">
        <v>1504</v>
      </c>
      <c r="G123" s="54">
        <v>1491</v>
      </c>
      <c r="H123" s="54">
        <v>1758</v>
      </c>
      <c r="I123" s="54">
        <v>2655</v>
      </c>
      <c r="J123" s="54">
        <v>2286</v>
      </c>
    </row>
    <row r="124" spans="1:10" x14ac:dyDescent="0.25">
      <c r="A124" s="16" t="s">
        <v>145</v>
      </c>
      <c r="B124" s="16"/>
      <c r="C124" s="16"/>
      <c r="D124" s="16"/>
      <c r="E124" s="16"/>
      <c r="F124" s="16"/>
      <c r="G124" s="16"/>
      <c r="H124" s="16"/>
      <c r="I124" s="16"/>
      <c r="J124" s="16"/>
    </row>
    <row r="125" spans="1:10" x14ac:dyDescent="0.25">
      <c r="A125" s="12" t="s">
        <v>129</v>
      </c>
      <c r="B125" s="55">
        <v>20313</v>
      </c>
      <c r="C125" s="55">
        <v>1812</v>
      </c>
      <c r="D125" s="55">
        <v>1889</v>
      </c>
      <c r="E125" s="55">
        <v>2031</v>
      </c>
      <c r="F125" s="55">
        <v>2621</v>
      </c>
      <c r="G125" s="55">
        <v>2394</v>
      </c>
      <c r="H125" s="55">
        <v>2762</v>
      </c>
      <c r="I125" s="55">
        <v>3641</v>
      </c>
      <c r="J125" s="55">
        <v>3163</v>
      </c>
    </row>
    <row r="126" spans="1:10" x14ac:dyDescent="0.25">
      <c r="A126" s="12" t="s">
        <v>130</v>
      </c>
      <c r="B126" s="55">
        <v>20131</v>
      </c>
      <c r="C126" s="55">
        <v>1770</v>
      </c>
      <c r="D126" s="55">
        <v>1890</v>
      </c>
      <c r="E126" s="55">
        <v>2139</v>
      </c>
      <c r="F126" s="55">
        <v>2457</v>
      </c>
      <c r="G126" s="55">
        <v>2360</v>
      </c>
      <c r="H126" s="55">
        <v>2706</v>
      </c>
      <c r="I126" s="55">
        <v>3573</v>
      </c>
      <c r="J126" s="55">
        <v>3236</v>
      </c>
    </row>
    <row r="127" spans="1:10" x14ac:dyDescent="0.25">
      <c r="A127" s="12" t="s">
        <v>131</v>
      </c>
      <c r="B127" s="55">
        <v>22284</v>
      </c>
      <c r="C127" s="55">
        <v>1871</v>
      </c>
      <c r="D127" s="55">
        <v>2022</v>
      </c>
      <c r="E127" s="55">
        <v>2050</v>
      </c>
      <c r="F127" s="55">
        <v>2705</v>
      </c>
      <c r="G127" s="55">
        <v>2665</v>
      </c>
      <c r="H127" s="55">
        <v>3010</v>
      </c>
      <c r="I127" s="55">
        <v>4374</v>
      </c>
      <c r="J127" s="55">
        <v>3587</v>
      </c>
    </row>
    <row r="128" spans="1:10" x14ac:dyDescent="0.25">
      <c r="A128" s="12" t="s">
        <v>132</v>
      </c>
      <c r="B128" s="55">
        <v>21148</v>
      </c>
      <c r="C128" s="55">
        <v>1793</v>
      </c>
      <c r="D128" s="55">
        <v>1770</v>
      </c>
      <c r="E128" s="55">
        <v>2003</v>
      </c>
      <c r="F128" s="55">
        <v>2362</v>
      </c>
      <c r="G128" s="55">
        <v>2586</v>
      </c>
      <c r="H128" s="55">
        <v>2918</v>
      </c>
      <c r="I128" s="55">
        <v>4190</v>
      </c>
      <c r="J128" s="55">
        <v>3526</v>
      </c>
    </row>
    <row r="129" spans="1:10" x14ac:dyDescent="0.25">
      <c r="A129" s="12" t="s">
        <v>133</v>
      </c>
      <c r="B129" s="55">
        <v>20747</v>
      </c>
      <c r="C129" s="55">
        <v>1558</v>
      </c>
      <c r="D129" s="55">
        <v>1732</v>
      </c>
      <c r="E129" s="55">
        <v>2016</v>
      </c>
      <c r="F129" s="55">
        <v>2189</v>
      </c>
      <c r="G129" s="55">
        <v>2446</v>
      </c>
      <c r="H129" s="55">
        <v>2991</v>
      </c>
      <c r="I129" s="55">
        <v>4307</v>
      </c>
      <c r="J129" s="55">
        <v>3508</v>
      </c>
    </row>
    <row r="130" spans="1:10" x14ac:dyDescent="0.25">
      <c r="A130" s="12" t="s">
        <v>134</v>
      </c>
      <c r="B130" s="55">
        <v>20139</v>
      </c>
      <c r="C130" s="55">
        <v>1495</v>
      </c>
      <c r="D130" s="55">
        <v>1757</v>
      </c>
      <c r="E130" s="55">
        <v>1824</v>
      </c>
      <c r="F130" s="55">
        <v>2206</v>
      </c>
      <c r="G130" s="55">
        <v>2323</v>
      </c>
      <c r="H130" s="55">
        <v>2885</v>
      </c>
      <c r="I130" s="55">
        <v>4238</v>
      </c>
      <c r="J130" s="55">
        <v>3411</v>
      </c>
    </row>
    <row r="131" spans="1:10" x14ac:dyDescent="0.25">
      <c r="A131" s="12" t="s">
        <v>135</v>
      </c>
      <c r="B131" s="55">
        <v>18012</v>
      </c>
      <c r="C131" s="55">
        <v>1374</v>
      </c>
      <c r="D131" s="55">
        <v>1531</v>
      </c>
      <c r="E131" s="55">
        <v>1710</v>
      </c>
      <c r="F131" s="55">
        <v>2047</v>
      </c>
      <c r="G131" s="55">
        <v>2074</v>
      </c>
      <c r="H131" s="55">
        <v>2586</v>
      </c>
      <c r="I131" s="55">
        <v>3671</v>
      </c>
      <c r="J131" s="55">
        <v>3019</v>
      </c>
    </row>
    <row r="132" spans="1:10" x14ac:dyDescent="0.25">
      <c r="A132" s="12" t="s">
        <v>136</v>
      </c>
      <c r="B132" s="55">
        <v>17444</v>
      </c>
      <c r="C132" s="55">
        <v>1552</v>
      </c>
      <c r="D132" s="55">
        <v>1609</v>
      </c>
      <c r="E132" s="55">
        <v>1776</v>
      </c>
      <c r="F132" s="55">
        <v>1885</v>
      </c>
      <c r="G132" s="55">
        <v>1969</v>
      </c>
      <c r="H132" s="55">
        <v>2468</v>
      </c>
      <c r="I132" s="55">
        <v>3220</v>
      </c>
      <c r="J132" s="55">
        <v>2965</v>
      </c>
    </row>
    <row r="133" spans="1:10" x14ac:dyDescent="0.25">
      <c r="A133" s="12" t="s">
        <v>137</v>
      </c>
      <c r="B133" s="55">
        <v>26614</v>
      </c>
      <c r="C133" s="55">
        <v>2524</v>
      </c>
      <c r="D133" s="55">
        <v>2502</v>
      </c>
      <c r="E133" s="55">
        <v>2733</v>
      </c>
      <c r="F133" s="55">
        <v>3170</v>
      </c>
      <c r="G133" s="55">
        <v>3132</v>
      </c>
      <c r="H133" s="55">
        <v>3691</v>
      </c>
      <c r="I133" s="55">
        <v>4668</v>
      </c>
      <c r="J133" s="55">
        <v>4194</v>
      </c>
    </row>
    <row r="134" spans="1:10" x14ac:dyDescent="0.25">
      <c r="A134" s="12" t="s">
        <v>138</v>
      </c>
      <c r="B134" s="55">
        <v>21609</v>
      </c>
      <c r="C134" s="55">
        <v>2056</v>
      </c>
      <c r="D134" s="55">
        <v>2023</v>
      </c>
      <c r="E134" s="55">
        <v>2139</v>
      </c>
      <c r="F134" s="55">
        <v>2502</v>
      </c>
      <c r="G134" s="55">
        <v>2583</v>
      </c>
      <c r="H134" s="55">
        <v>2691</v>
      </c>
      <c r="I134" s="55">
        <v>3980</v>
      </c>
      <c r="J134" s="55">
        <v>3635</v>
      </c>
    </row>
    <row r="135" spans="1:10" x14ac:dyDescent="0.25">
      <c r="A135" s="12" t="s">
        <v>139</v>
      </c>
      <c r="B135" s="55">
        <v>19231</v>
      </c>
      <c r="C135" s="55">
        <v>1746</v>
      </c>
      <c r="D135" s="55">
        <v>1784</v>
      </c>
      <c r="E135" s="55">
        <v>1858</v>
      </c>
      <c r="F135" s="55">
        <v>2156</v>
      </c>
      <c r="G135" s="55">
        <v>2282</v>
      </c>
      <c r="H135" s="55">
        <v>2460</v>
      </c>
      <c r="I135" s="55">
        <v>3675</v>
      </c>
      <c r="J135" s="55">
        <v>3270</v>
      </c>
    </row>
    <row r="136" spans="1:10" x14ac:dyDescent="0.25">
      <c r="A136" s="12" t="s">
        <v>140</v>
      </c>
      <c r="B136" s="55">
        <v>13834</v>
      </c>
      <c r="C136" s="55">
        <v>1151</v>
      </c>
      <c r="D136" s="55">
        <v>1030</v>
      </c>
      <c r="E136" s="55">
        <v>1324</v>
      </c>
      <c r="F136" s="55">
        <v>1419</v>
      </c>
      <c r="G136" s="55">
        <v>1657</v>
      </c>
      <c r="H136" s="55">
        <v>1908</v>
      </c>
      <c r="I136" s="55">
        <v>3032</v>
      </c>
      <c r="J136" s="55">
        <v>2313</v>
      </c>
    </row>
    <row r="137" spans="1:10" x14ac:dyDescent="0.25">
      <c r="A137" s="12" t="s">
        <v>141</v>
      </c>
      <c r="B137" s="55">
        <v>19287</v>
      </c>
      <c r="C137" s="55">
        <v>1910</v>
      </c>
      <c r="D137" s="55">
        <v>1773</v>
      </c>
      <c r="E137" s="55">
        <v>2084</v>
      </c>
      <c r="F137" s="55">
        <v>2180</v>
      </c>
      <c r="G137" s="55">
        <v>2240</v>
      </c>
      <c r="H137" s="55">
        <v>2528</v>
      </c>
      <c r="I137" s="55">
        <v>3616</v>
      </c>
      <c r="J137" s="55">
        <v>2956</v>
      </c>
    </row>
    <row r="138" spans="1:10" x14ac:dyDescent="0.25">
      <c r="A138" s="12" t="s">
        <v>142</v>
      </c>
      <c r="B138" s="55">
        <v>19022</v>
      </c>
      <c r="C138" s="55">
        <v>1710</v>
      </c>
      <c r="D138" s="55">
        <v>1519</v>
      </c>
      <c r="E138" s="55">
        <v>1935</v>
      </c>
      <c r="F138" s="55">
        <v>2258</v>
      </c>
      <c r="G138" s="55">
        <v>2253</v>
      </c>
      <c r="H138" s="55">
        <v>2721</v>
      </c>
      <c r="I138" s="55">
        <v>3714</v>
      </c>
      <c r="J138" s="55">
        <v>2912</v>
      </c>
    </row>
    <row r="139" spans="1:10" x14ac:dyDescent="0.25">
      <c r="A139" s="12" t="s">
        <v>10</v>
      </c>
      <c r="B139" s="55">
        <v>14204</v>
      </c>
      <c r="C139" s="55">
        <v>1267</v>
      </c>
      <c r="D139" s="55">
        <v>1282</v>
      </c>
      <c r="E139" s="55">
        <v>1472</v>
      </c>
      <c r="F139" s="55">
        <v>1693</v>
      </c>
      <c r="G139" s="55">
        <v>1712</v>
      </c>
      <c r="H139" s="55">
        <v>2034</v>
      </c>
      <c r="I139" s="55">
        <v>2618</v>
      </c>
      <c r="J139" s="55">
        <v>2126</v>
      </c>
    </row>
    <row r="140" spans="1:10" x14ac:dyDescent="0.25">
      <c r="A140" s="12" t="s">
        <v>17</v>
      </c>
      <c r="B140" s="55">
        <v>7397</v>
      </c>
      <c r="C140" s="55">
        <v>639</v>
      </c>
      <c r="D140" s="55">
        <v>619</v>
      </c>
      <c r="E140" s="55">
        <v>661</v>
      </c>
      <c r="F140" s="55">
        <v>764</v>
      </c>
      <c r="G140" s="55">
        <v>918</v>
      </c>
      <c r="H140" s="55">
        <v>1087</v>
      </c>
      <c r="I140" s="55">
        <v>1542</v>
      </c>
      <c r="J140" s="55">
        <v>1167</v>
      </c>
    </row>
    <row r="141" spans="1:10" x14ac:dyDescent="0.25">
      <c r="A141" s="12" t="s">
        <v>18</v>
      </c>
      <c r="B141" s="55">
        <v>11860</v>
      </c>
      <c r="C141" s="55">
        <v>1131</v>
      </c>
      <c r="D141" s="55">
        <v>1095</v>
      </c>
      <c r="E141" s="55">
        <v>1212</v>
      </c>
      <c r="F141" s="55">
        <v>1364</v>
      </c>
      <c r="G141" s="55">
        <v>1549</v>
      </c>
      <c r="H141" s="55">
        <v>1634</v>
      </c>
      <c r="I141" s="55">
        <v>2294</v>
      </c>
      <c r="J141" s="55">
        <v>1581</v>
      </c>
    </row>
    <row r="142" spans="1:10" x14ac:dyDescent="0.25">
      <c r="A142" s="12" t="s">
        <v>19</v>
      </c>
      <c r="B142" s="55">
        <v>16956</v>
      </c>
      <c r="C142" s="55">
        <v>1551</v>
      </c>
      <c r="D142" s="55">
        <v>1743</v>
      </c>
      <c r="E142" s="55">
        <v>1828</v>
      </c>
      <c r="F142" s="55">
        <v>2137</v>
      </c>
      <c r="G142" s="55">
        <v>2130</v>
      </c>
      <c r="H142" s="55">
        <v>2250</v>
      </c>
      <c r="I142" s="55">
        <v>3254</v>
      </c>
      <c r="J142" s="55">
        <v>2063</v>
      </c>
    </row>
    <row r="143" spans="1:10" x14ac:dyDescent="0.25">
      <c r="A143" s="12" t="s">
        <v>20</v>
      </c>
      <c r="B143" s="55">
        <v>18391</v>
      </c>
      <c r="C143" s="55">
        <v>1595</v>
      </c>
      <c r="D143" s="55">
        <v>1714</v>
      </c>
      <c r="E143" s="55">
        <v>1844</v>
      </c>
      <c r="F143" s="55">
        <v>2383</v>
      </c>
      <c r="G143" s="55">
        <v>2333</v>
      </c>
      <c r="H143" s="55">
        <v>2460</v>
      </c>
      <c r="I143" s="55">
        <v>3726</v>
      </c>
      <c r="J143" s="55">
        <v>2336</v>
      </c>
    </row>
    <row r="144" spans="1:10" x14ac:dyDescent="0.25">
      <c r="A144" s="12" t="s">
        <v>21</v>
      </c>
      <c r="B144" s="55">
        <v>17350</v>
      </c>
      <c r="C144" s="55">
        <v>1522</v>
      </c>
      <c r="D144" s="55">
        <v>1584</v>
      </c>
      <c r="E144" s="55">
        <v>1895</v>
      </c>
      <c r="F144" s="55">
        <v>2310</v>
      </c>
      <c r="G144" s="55">
        <v>2278</v>
      </c>
      <c r="H144" s="55">
        <v>2273</v>
      </c>
      <c r="I144" s="55">
        <v>3119</v>
      </c>
      <c r="J144" s="55">
        <v>2369</v>
      </c>
    </row>
    <row r="145" spans="1:10" x14ac:dyDescent="0.25">
      <c r="A145" s="12" t="s">
        <v>22</v>
      </c>
      <c r="B145" s="55">
        <v>28652</v>
      </c>
      <c r="C145" s="55">
        <v>2621</v>
      </c>
      <c r="D145" s="55">
        <v>2691</v>
      </c>
      <c r="E145" s="55">
        <v>3212</v>
      </c>
      <c r="F145" s="55">
        <v>3816</v>
      </c>
      <c r="G145" s="55">
        <v>3389</v>
      </c>
      <c r="H145" s="55">
        <v>3710</v>
      </c>
      <c r="I145" s="55">
        <v>5260</v>
      </c>
      <c r="J145" s="55">
        <v>3953</v>
      </c>
    </row>
    <row r="146" spans="1:10" x14ac:dyDescent="0.25">
      <c r="A146" s="12" t="s">
        <v>23</v>
      </c>
      <c r="B146" s="55">
        <v>20489</v>
      </c>
      <c r="C146" s="55">
        <v>2074</v>
      </c>
      <c r="D146" s="55">
        <v>2012</v>
      </c>
      <c r="E146" s="55">
        <v>2278</v>
      </c>
      <c r="F146" s="55">
        <v>2820</v>
      </c>
      <c r="G146" s="55">
        <v>2241</v>
      </c>
      <c r="H146" s="55">
        <v>2651</v>
      </c>
      <c r="I146" s="55">
        <v>3615</v>
      </c>
      <c r="J146" s="55">
        <v>2798</v>
      </c>
    </row>
    <row r="147" spans="1:10" x14ac:dyDescent="0.25">
      <c r="A147" s="12" t="s">
        <v>24</v>
      </c>
      <c r="B147" s="55">
        <v>16047</v>
      </c>
      <c r="C147" s="55">
        <v>1473</v>
      </c>
      <c r="D147" s="55">
        <v>1511</v>
      </c>
      <c r="E147" s="55">
        <v>1705</v>
      </c>
      <c r="F147" s="55">
        <v>2165</v>
      </c>
      <c r="G147" s="55">
        <v>1947</v>
      </c>
      <c r="H147" s="55">
        <v>2067</v>
      </c>
      <c r="I147" s="55">
        <v>2869</v>
      </c>
      <c r="J147" s="55">
        <v>2310</v>
      </c>
    </row>
    <row r="148" spans="1:10" x14ac:dyDescent="0.25">
      <c r="A148" s="12" t="s">
        <v>25</v>
      </c>
      <c r="B148" s="55">
        <v>10269</v>
      </c>
      <c r="C148" s="55">
        <v>978</v>
      </c>
      <c r="D148" s="55">
        <v>998</v>
      </c>
      <c r="E148" s="55">
        <v>1152</v>
      </c>
      <c r="F148" s="55">
        <v>1308</v>
      </c>
      <c r="G148" s="55">
        <v>1155</v>
      </c>
      <c r="H148" s="55">
        <v>1254</v>
      </c>
      <c r="I148" s="55">
        <v>1965</v>
      </c>
      <c r="J148" s="55">
        <v>1459</v>
      </c>
    </row>
    <row r="149" spans="1:10" x14ac:dyDescent="0.25">
      <c r="A149" s="12" t="s">
        <v>26</v>
      </c>
      <c r="B149" s="55">
        <v>13409</v>
      </c>
      <c r="C149" s="55">
        <v>1291</v>
      </c>
      <c r="D149" s="55">
        <v>1213</v>
      </c>
      <c r="E149" s="55">
        <v>1555</v>
      </c>
      <c r="F149" s="55">
        <v>1640</v>
      </c>
      <c r="G149" s="55">
        <v>1775</v>
      </c>
      <c r="H149" s="55">
        <v>1723</v>
      </c>
      <c r="I149" s="55">
        <v>2280</v>
      </c>
      <c r="J149" s="55">
        <v>1932</v>
      </c>
    </row>
    <row r="150" spans="1:10" x14ac:dyDescent="0.25">
      <c r="A150" s="12" t="s">
        <v>27</v>
      </c>
      <c r="B150" s="55">
        <v>12228</v>
      </c>
      <c r="C150" s="55">
        <v>1275</v>
      </c>
      <c r="D150" s="55">
        <v>1265</v>
      </c>
      <c r="E150" s="55">
        <v>1449</v>
      </c>
      <c r="F150" s="55">
        <v>1569</v>
      </c>
      <c r="G150" s="55">
        <v>1585</v>
      </c>
      <c r="H150" s="55">
        <v>1432</v>
      </c>
      <c r="I150" s="55">
        <v>2071</v>
      </c>
      <c r="J150" s="55">
        <v>1582</v>
      </c>
    </row>
    <row r="151" spans="1:10" x14ac:dyDescent="0.25">
      <c r="A151" s="12" t="s">
        <v>28</v>
      </c>
      <c r="B151" s="55">
        <v>12982</v>
      </c>
      <c r="C151" s="55">
        <v>1158</v>
      </c>
      <c r="D151" s="55">
        <v>1247</v>
      </c>
      <c r="E151" s="55">
        <v>1506</v>
      </c>
      <c r="F151" s="55">
        <v>1767</v>
      </c>
      <c r="G151" s="55">
        <v>1697</v>
      </c>
      <c r="H151" s="55">
        <v>1574</v>
      </c>
      <c r="I151" s="55">
        <v>2336</v>
      </c>
      <c r="J151" s="55">
        <v>1697</v>
      </c>
    </row>
    <row r="152" spans="1:10" x14ac:dyDescent="0.25">
      <c r="A152" s="12" t="s">
        <v>29</v>
      </c>
      <c r="B152" s="55">
        <v>13654</v>
      </c>
      <c r="C152" s="55">
        <v>1164</v>
      </c>
      <c r="D152" s="55">
        <v>1280</v>
      </c>
      <c r="E152" s="55">
        <v>1368</v>
      </c>
      <c r="F152" s="55">
        <v>1780</v>
      </c>
      <c r="G152" s="55">
        <v>1846</v>
      </c>
      <c r="H152" s="55">
        <v>1766</v>
      </c>
      <c r="I152" s="55">
        <v>2539</v>
      </c>
      <c r="J152" s="55">
        <v>1911</v>
      </c>
    </row>
    <row r="153" spans="1:10" x14ac:dyDescent="0.25">
      <c r="A153" s="12" t="s">
        <v>30</v>
      </c>
      <c r="B153" s="55">
        <v>16435</v>
      </c>
      <c r="C153" s="55">
        <v>1268</v>
      </c>
      <c r="D153" s="55">
        <v>1584</v>
      </c>
      <c r="E153" s="55">
        <v>1651</v>
      </c>
      <c r="F153" s="55">
        <v>2045</v>
      </c>
      <c r="G153" s="55">
        <v>2045</v>
      </c>
      <c r="H153" s="55">
        <v>2248</v>
      </c>
      <c r="I153" s="55">
        <v>3250</v>
      </c>
      <c r="J153" s="55">
        <v>2344</v>
      </c>
    </row>
    <row r="154" spans="1:10" x14ac:dyDescent="0.25">
      <c r="A154" s="12" t="s">
        <v>31</v>
      </c>
      <c r="B154" s="55">
        <v>19962</v>
      </c>
      <c r="C154" s="55">
        <v>1323</v>
      </c>
      <c r="D154" s="55">
        <v>1964</v>
      </c>
      <c r="E154" s="55">
        <v>2153</v>
      </c>
      <c r="F154" s="55">
        <v>2397</v>
      </c>
      <c r="G154" s="55">
        <v>2729</v>
      </c>
      <c r="H154" s="55">
        <v>2975</v>
      </c>
      <c r="I154" s="55">
        <v>3785</v>
      </c>
      <c r="J154" s="55">
        <v>2636</v>
      </c>
    </row>
    <row r="155" spans="1:10" x14ac:dyDescent="0.25">
      <c r="A155" s="12" t="s">
        <v>32</v>
      </c>
      <c r="B155" s="55">
        <v>18278</v>
      </c>
      <c r="C155" s="55">
        <v>1099</v>
      </c>
      <c r="D155" s="55">
        <v>1535</v>
      </c>
      <c r="E155" s="55">
        <v>1726</v>
      </c>
      <c r="F155" s="55">
        <v>2245</v>
      </c>
      <c r="G155" s="55">
        <v>2363</v>
      </c>
      <c r="H155" s="55">
        <v>2520</v>
      </c>
      <c r="I155" s="55">
        <v>3910</v>
      </c>
      <c r="J155" s="55">
        <v>2880</v>
      </c>
    </row>
    <row r="156" spans="1:10" x14ac:dyDescent="0.25">
      <c r="A156" s="12" t="s">
        <v>33</v>
      </c>
      <c r="B156" s="55">
        <v>17424</v>
      </c>
      <c r="C156" s="55">
        <v>1111</v>
      </c>
      <c r="D156" s="55">
        <v>1632</v>
      </c>
      <c r="E156" s="55">
        <v>1881</v>
      </c>
      <c r="F156" s="55">
        <v>2154</v>
      </c>
      <c r="G156" s="55">
        <v>2064</v>
      </c>
      <c r="H156" s="55">
        <v>2472</v>
      </c>
      <c r="I156" s="55">
        <v>3343</v>
      </c>
      <c r="J156" s="55">
        <v>2767</v>
      </c>
    </row>
    <row r="157" spans="1:10" x14ac:dyDescent="0.25">
      <c r="A157" s="12" t="s">
        <v>34</v>
      </c>
      <c r="B157" s="55">
        <v>24107</v>
      </c>
      <c r="C157" s="55">
        <v>1575</v>
      </c>
      <c r="D157" s="55">
        <v>2351</v>
      </c>
      <c r="E157" s="55">
        <v>2555</v>
      </c>
      <c r="F157" s="55">
        <v>2993</v>
      </c>
      <c r="G157" s="55">
        <v>2994</v>
      </c>
      <c r="H157" s="55">
        <v>3106</v>
      </c>
      <c r="I157" s="55">
        <v>4558</v>
      </c>
      <c r="J157" s="55">
        <v>3975</v>
      </c>
    </row>
    <row r="158" spans="1:10" x14ac:dyDescent="0.25">
      <c r="A158" s="12" t="s">
        <v>35</v>
      </c>
      <c r="B158" s="55">
        <v>17915</v>
      </c>
      <c r="C158" s="55">
        <v>1409</v>
      </c>
      <c r="D158" s="55">
        <v>1786</v>
      </c>
      <c r="E158" s="55">
        <v>2038</v>
      </c>
      <c r="F158" s="55">
        <v>2249</v>
      </c>
      <c r="G158" s="55">
        <v>2179</v>
      </c>
      <c r="H158" s="55">
        <v>2146</v>
      </c>
      <c r="I158" s="55">
        <v>3285</v>
      </c>
      <c r="J158" s="55">
        <v>2823</v>
      </c>
    </row>
    <row r="159" spans="1:10" x14ac:dyDescent="0.25">
      <c r="A159" s="12" t="s">
        <v>36</v>
      </c>
      <c r="B159" s="55">
        <v>14406</v>
      </c>
      <c r="C159" s="55">
        <v>1229</v>
      </c>
      <c r="D159" s="55">
        <v>1437</v>
      </c>
      <c r="E159" s="55">
        <v>1517</v>
      </c>
      <c r="F159" s="55">
        <v>1880</v>
      </c>
      <c r="G159" s="55">
        <v>1724</v>
      </c>
      <c r="H159" s="55">
        <v>1714</v>
      </c>
      <c r="I159" s="55">
        <v>2652</v>
      </c>
      <c r="J159" s="55">
        <v>2253</v>
      </c>
    </row>
    <row r="160" spans="1:10" x14ac:dyDescent="0.25">
      <c r="A160" s="12" t="s">
        <v>37</v>
      </c>
      <c r="B160" s="55">
        <v>9951</v>
      </c>
      <c r="C160" s="55">
        <v>755</v>
      </c>
      <c r="D160" s="55">
        <v>844</v>
      </c>
      <c r="E160" s="55">
        <v>1020</v>
      </c>
      <c r="F160" s="55">
        <v>1142</v>
      </c>
      <c r="G160" s="55">
        <v>1287</v>
      </c>
      <c r="H160" s="55">
        <v>1234</v>
      </c>
      <c r="I160" s="55">
        <v>2173</v>
      </c>
      <c r="J160" s="55">
        <v>1496</v>
      </c>
    </row>
    <row r="161" spans="1:10" x14ac:dyDescent="0.25">
      <c r="A161" s="12" t="s">
        <v>38</v>
      </c>
      <c r="B161" s="55">
        <v>15444</v>
      </c>
      <c r="C161" s="55">
        <v>1348</v>
      </c>
      <c r="D161" s="55">
        <v>1495</v>
      </c>
      <c r="E161" s="55">
        <v>1704</v>
      </c>
      <c r="F161" s="55">
        <v>1893</v>
      </c>
      <c r="G161" s="55">
        <v>2008</v>
      </c>
      <c r="H161" s="55">
        <v>1832</v>
      </c>
      <c r="I161" s="55">
        <v>2821</v>
      </c>
      <c r="J161" s="55">
        <v>2343</v>
      </c>
    </row>
    <row r="162" spans="1:10" x14ac:dyDescent="0.25">
      <c r="A162" s="17" t="s">
        <v>39</v>
      </c>
      <c r="B162" s="56">
        <v>15730</v>
      </c>
      <c r="C162" s="56">
        <v>1301</v>
      </c>
      <c r="D162" s="56">
        <v>1539</v>
      </c>
      <c r="E162" s="56">
        <v>1716</v>
      </c>
      <c r="F162" s="56">
        <v>2044</v>
      </c>
      <c r="G162" s="56">
        <v>1881</v>
      </c>
      <c r="H162" s="56">
        <v>2007</v>
      </c>
      <c r="I162" s="56">
        <v>2865</v>
      </c>
      <c r="J162" s="56">
        <v>2377</v>
      </c>
    </row>
    <row r="163" spans="1:10" x14ac:dyDescent="0.25">
      <c r="A163" s="16" t="s">
        <v>146</v>
      </c>
      <c r="B163" s="16"/>
      <c r="C163" s="16"/>
      <c r="D163" s="16"/>
      <c r="E163" s="16"/>
      <c r="F163" s="16"/>
      <c r="G163" s="16"/>
      <c r="H163" s="16"/>
      <c r="I163" s="16"/>
      <c r="J163" s="16"/>
    </row>
    <row r="164" spans="1:10" x14ac:dyDescent="0.25">
      <c r="A164" s="12" t="s">
        <v>129</v>
      </c>
      <c r="B164" s="57">
        <v>1319</v>
      </c>
      <c r="C164" s="57">
        <v>28</v>
      </c>
      <c r="D164" s="57">
        <v>103</v>
      </c>
      <c r="E164" s="57">
        <v>198</v>
      </c>
      <c r="F164" s="57">
        <v>-650</v>
      </c>
      <c r="G164" s="57">
        <v>373</v>
      </c>
      <c r="H164" s="57">
        <v>-45</v>
      </c>
      <c r="I164" s="57">
        <v>958</v>
      </c>
      <c r="J164" s="57">
        <v>354</v>
      </c>
    </row>
    <row r="165" spans="1:10" x14ac:dyDescent="0.25">
      <c r="A165" s="12" t="s">
        <v>130</v>
      </c>
      <c r="B165" s="57">
        <v>-4779</v>
      </c>
      <c r="C165" s="57">
        <v>-337</v>
      </c>
      <c r="D165" s="57">
        <v>-389</v>
      </c>
      <c r="E165" s="57">
        <v>-586</v>
      </c>
      <c r="F165" s="57">
        <v>-822</v>
      </c>
      <c r="G165" s="57">
        <v>-441</v>
      </c>
      <c r="H165" s="57">
        <v>-940</v>
      </c>
      <c r="I165" s="57">
        <v>-460</v>
      </c>
      <c r="J165" s="57">
        <v>-804</v>
      </c>
    </row>
    <row r="166" spans="1:10" x14ac:dyDescent="0.25">
      <c r="A166" s="12" t="s">
        <v>131</v>
      </c>
      <c r="B166" s="57">
        <v>-5602</v>
      </c>
      <c r="C166" s="57">
        <v>-294</v>
      </c>
      <c r="D166" s="57">
        <v>-413</v>
      </c>
      <c r="E166" s="57">
        <v>-370</v>
      </c>
      <c r="F166" s="57">
        <v>-920</v>
      </c>
      <c r="G166" s="57">
        <v>-621</v>
      </c>
      <c r="H166" s="57">
        <v>-1010</v>
      </c>
      <c r="I166" s="57">
        <v>-1088</v>
      </c>
      <c r="J166" s="57">
        <v>-886</v>
      </c>
    </row>
    <row r="167" spans="1:10" x14ac:dyDescent="0.25">
      <c r="A167" s="12" t="s">
        <v>132</v>
      </c>
      <c r="B167" s="57">
        <v>-4752</v>
      </c>
      <c r="C167" s="57">
        <v>-212</v>
      </c>
      <c r="D167" s="57">
        <v>-301</v>
      </c>
      <c r="E167" s="57">
        <v>-268</v>
      </c>
      <c r="F167" s="57">
        <v>-696</v>
      </c>
      <c r="G167" s="57">
        <v>-440</v>
      </c>
      <c r="H167" s="57">
        <v>-1064</v>
      </c>
      <c r="I167" s="57">
        <v>-759</v>
      </c>
      <c r="J167" s="57">
        <v>-1012</v>
      </c>
    </row>
    <row r="168" spans="1:10" x14ac:dyDescent="0.25">
      <c r="A168" s="12" t="s">
        <v>133</v>
      </c>
      <c r="B168" s="57">
        <v>-2625</v>
      </c>
      <c r="C168" s="57">
        <v>54</v>
      </c>
      <c r="D168" s="57">
        <v>-87</v>
      </c>
      <c r="E168" s="57">
        <v>-155</v>
      </c>
      <c r="F168" s="57">
        <v>-333</v>
      </c>
      <c r="G168" s="57">
        <v>-38</v>
      </c>
      <c r="H168" s="57">
        <v>-830</v>
      </c>
      <c r="I168" s="57">
        <v>-504</v>
      </c>
      <c r="J168" s="57">
        <v>-732</v>
      </c>
    </row>
    <row r="169" spans="1:10" x14ac:dyDescent="0.25">
      <c r="A169" s="12" t="s">
        <v>134</v>
      </c>
      <c r="B169" s="57">
        <v>-1842</v>
      </c>
      <c r="C169" s="57">
        <v>379</v>
      </c>
      <c r="D169" s="57">
        <v>-76</v>
      </c>
      <c r="E169" s="57">
        <v>107</v>
      </c>
      <c r="F169" s="57">
        <v>-454</v>
      </c>
      <c r="G169" s="57">
        <v>125</v>
      </c>
      <c r="H169" s="57">
        <v>-722</v>
      </c>
      <c r="I169" s="57">
        <v>-731</v>
      </c>
      <c r="J169" s="57">
        <v>-470</v>
      </c>
    </row>
    <row r="170" spans="1:10" x14ac:dyDescent="0.25">
      <c r="A170" s="12" t="s">
        <v>135</v>
      </c>
      <c r="B170" s="57">
        <v>-175</v>
      </c>
      <c r="C170" s="57">
        <v>614</v>
      </c>
      <c r="D170" s="57">
        <v>213</v>
      </c>
      <c r="E170" s="57">
        <v>240</v>
      </c>
      <c r="F170" s="57">
        <v>-461</v>
      </c>
      <c r="G170" s="57">
        <v>159</v>
      </c>
      <c r="H170" s="57">
        <v>-359</v>
      </c>
      <c r="I170" s="57">
        <v>-67</v>
      </c>
      <c r="J170" s="57">
        <v>-514</v>
      </c>
    </row>
    <row r="171" spans="1:10" x14ac:dyDescent="0.25">
      <c r="A171" s="12" t="s">
        <v>136</v>
      </c>
      <c r="B171" s="57">
        <v>-2874</v>
      </c>
      <c r="C171" s="57">
        <v>-169</v>
      </c>
      <c r="D171" s="57">
        <v>-148</v>
      </c>
      <c r="E171" s="57">
        <v>-215</v>
      </c>
      <c r="F171" s="57">
        <v>-564</v>
      </c>
      <c r="G171" s="57">
        <v>-146</v>
      </c>
      <c r="H171" s="57">
        <v>-583</v>
      </c>
      <c r="I171" s="57">
        <v>-326</v>
      </c>
      <c r="J171" s="57">
        <v>-723</v>
      </c>
    </row>
    <row r="172" spans="1:10" x14ac:dyDescent="0.25">
      <c r="A172" s="12" t="s">
        <v>137</v>
      </c>
      <c r="B172" s="57">
        <v>-1279</v>
      </c>
      <c r="C172" s="57">
        <v>-462</v>
      </c>
      <c r="D172" s="57">
        <v>-214</v>
      </c>
      <c r="E172" s="57">
        <v>-144</v>
      </c>
      <c r="F172" s="57">
        <v>-772</v>
      </c>
      <c r="G172" s="57">
        <v>238</v>
      </c>
      <c r="H172" s="57">
        <v>-453</v>
      </c>
      <c r="I172" s="57">
        <v>386</v>
      </c>
      <c r="J172" s="57">
        <v>142</v>
      </c>
    </row>
    <row r="173" spans="1:10" x14ac:dyDescent="0.25">
      <c r="A173" s="12" t="s">
        <v>138</v>
      </c>
      <c r="B173" s="57">
        <v>-2911</v>
      </c>
      <c r="C173" s="57">
        <v>-460</v>
      </c>
      <c r="D173" s="57">
        <v>-335</v>
      </c>
      <c r="E173" s="57">
        <v>-221</v>
      </c>
      <c r="F173" s="57">
        <v>-700</v>
      </c>
      <c r="G173" s="57">
        <v>-244</v>
      </c>
      <c r="H173" s="57">
        <v>-126</v>
      </c>
      <c r="I173" s="57">
        <v>-141</v>
      </c>
      <c r="J173" s="57">
        <v>-684</v>
      </c>
    </row>
    <row r="174" spans="1:10" x14ac:dyDescent="0.25">
      <c r="A174" s="12" t="s">
        <v>139</v>
      </c>
      <c r="B174" s="57">
        <v>-1088</v>
      </c>
      <c r="C174" s="57">
        <v>-257</v>
      </c>
      <c r="D174" s="57">
        <v>-245</v>
      </c>
      <c r="E174" s="57">
        <v>59</v>
      </c>
      <c r="F174" s="57">
        <v>-384</v>
      </c>
      <c r="G174" s="57">
        <v>-69</v>
      </c>
      <c r="H174" s="57">
        <v>90</v>
      </c>
      <c r="I174" s="57">
        <v>123</v>
      </c>
      <c r="J174" s="57">
        <v>-405</v>
      </c>
    </row>
    <row r="175" spans="1:10" x14ac:dyDescent="0.25">
      <c r="A175" s="12" t="s">
        <v>140</v>
      </c>
      <c r="B175" s="57">
        <v>-912</v>
      </c>
      <c r="C175" s="57">
        <v>-150</v>
      </c>
      <c r="D175" s="57">
        <v>-2</v>
      </c>
      <c r="E175" s="57">
        <v>-106</v>
      </c>
      <c r="F175" s="57">
        <v>-328</v>
      </c>
      <c r="G175" s="57">
        <v>227</v>
      </c>
      <c r="H175" s="57">
        <v>-286</v>
      </c>
      <c r="I175" s="57">
        <v>45</v>
      </c>
      <c r="J175" s="57">
        <v>-312</v>
      </c>
    </row>
    <row r="176" spans="1:10" x14ac:dyDescent="0.25">
      <c r="A176" s="12" t="s">
        <v>141</v>
      </c>
      <c r="B176" s="57">
        <v>-521</v>
      </c>
      <c r="C176" s="57">
        <v>-127</v>
      </c>
      <c r="D176" s="57">
        <v>-250</v>
      </c>
      <c r="E176" s="57">
        <v>53</v>
      </c>
      <c r="F176" s="57">
        <v>-452</v>
      </c>
      <c r="G176" s="57">
        <v>528</v>
      </c>
      <c r="H176" s="57">
        <v>-492</v>
      </c>
      <c r="I176" s="57">
        <v>145</v>
      </c>
      <c r="J176" s="57">
        <v>74</v>
      </c>
    </row>
    <row r="177" spans="1:10" x14ac:dyDescent="0.25">
      <c r="A177" s="12" t="s">
        <v>142</v>
      </c>
      <c r="B177" s="57">
        <v>-4524</v>
      </c>
      <c r="C177" s="57">
        <v>-341</v>
      </c>
      <c r="D177" s="57">
        <v>-218</v>
      </c>
      <c r="E177" s="57">
        <v>-535</v>
      </c>
      <c r="F177" s="57">
        <v>-862</v>
      </c>
      <c r="G177" s="57">
        <v>-320</v>
      </c>
      <c r="H177" s="57">
        <v>-777</v>
      </c>
      <c r="I177" s="57">
        <v>-943</v>
      </c>
      <c r="J177" s="57">
        <v>-528</v>
      </c>
    </row>
    <row r="178" spans="1:10" x14ac:dyDescent="0.25">
      <c r="A178" s="12" t="s">
        <v>10</v>
      </c>
      <c r="B178" s="57">
        <v>-319</v>
      </c>
      <c r="C178" s="57">
        <v>121</v>
      </c>
      <c r="D178" s="57">
        <v>20</v>
      </c>
      <c r="E178" s="57">
        <v>-24</v>
      </c>
      <c r="F178" s="57">
        <v>441</v>
      </c>
      <c r="G178" s="57">
        <v>-36</v>
      </c>
      <c r="H178" s="57">
        <v>-197</v>
      </c>
      <c r="I178" s="57">
        <v>20</v>
      </c>
      <c r="J178" s="57">
        <v>-664</v>
      </c>
    </row>
    <row r="179" spans="1:10" x14ac:dyDescent="0.25">
      <c r="A179" s="12" t="s">
        <v>17</v>
      </c>
      <c r="B179" s="57">
        <v>21878</v>
      </c>
      <c r="C179" s="57">
        <v>1894</v>
      </c>
      <c r="D179" s="57">
        <v>2552</v>
      </c>
      <c r="E179" s="57">
        <v>2547</v>
      </c>
      <c r="F179" s="57">
        <v>3404</v>
      </c>
      <c r="G179" s="57">
        <v>2918</v>
      </c>
      <c r="H179" s="57">
        <v>2667</v>
      </c>
      <c r="I179" s="57">
        <v>3683</v>
      </c>
      <c r="J179" s="57">
        <v>2213</v>
      </c>
    </row>
    <row r="180" spans="1:10" x14ac:dyDescent="0.25">
      <c r="A180" s="12" t="s">
        <v>18</v>
      </c>
      <c r="B180" s="57">
        <v>7644</v>
      </c>
      <c r="C180" s="57">
        <v>518</v>
      </c>
      <c r="D180" s="57">
        <v>607</v>
      </c>
      <c r="E180" s="57">
        <v>1024</v>
      </c>
      <c r="F180" s="57">
        <v>1352</v>
      </c>
      <c r="G180" s="57">
        <v>907</v>
      </c>
      <c r="H180" s="57">
        <v>939</v>
      </c>
      <c r="I180" s="57">
        <v>1087</v>
      </c>
      <c r="J180" s="57">
        <v>1210</v>
      </c>
    </row>
    <row r="181" spans="1:10" x14ac:dyDescent="0.25">
      <c r="A181" s="12" t="s">
        <v>19</v>
      </c>
      <c r="B181" s="57">
        <v>4799</v>
      </c>
      <c r="C181" s="57">
        <v>387</v>
      </c>
      <c r="D181" s="57">
        <v>390</v>
      </c>
      <c r="E181" s="57">
        <v>483</v>
      </c>
      <c r="F181" s="57">
        <v>753</v>
      </c>
      <c r="G181" s="57">
        <v>665</v>
      </c>
      <c r="H181" s="57">
        <v>414</v>
      </c>
      <c r="I181" s="57">
        <v>810</v>
      </c>
      <c r="J181" s="57">
        <v>897</v>
      </c>
    </row>
    <row r="182" spans="1:10" x14ac:dyDescent="0.25">
      <c r="A182" s="12" t="s">
        <v>20</v>
      </c>
      <c r="B182" s="57">
        <v>4138</v>
      </c>
      <c r="C182" s="57">
        <v>398</v>
      </c>
      <c r="D182" s="57">
        <v>358</v>
      </c>
      <c r="E182" s="57">
        <v>540</v>
      </c>
      <c r="F182" s="57">
        <v>422</v>
      </c>
      <c r="G182" s="57">
        <v>428</v>
      </c>
      <c r="H182" s="57">
        <v>362</v>
      </c>
      <c r="I182" s="57">
        <v>282</v>
      </c>
      <c r="J182" s="57">
        <v>1348</v>
      </c>
    </row>
    <row r="183" spans="1:10" x14ac:dyDescent="0.25">
      <c r="A183" s="12" t="s">
        <v>21</v>
      </c>
      <c r="B183" s="57">
        <v>-745</v>
      </c>
      <c r="C183" s="57">
        <v>74</v>
      </c>
      <c r="D183" s="57">
        <v>-62</v>
      </c>
      <c r="E183" s="57">
        <v>-201</v>
      </c>
      <c r="F183" s="57">
        <v>-337</v>
      </c>
      <c r="G183" s="57">
        <v>-286</v>
      </c>
      <c r="H183" s="57">
        <v>1</v>
      </c>
      <c r="I183" s="57">
        <v>-60</v>
      </c>
      <c r="J183" s="57">
        <v>126</v>
      </c>
    </row>
    <row r="184" spans="1:10" x14ac:dyDescent="0.25">
      <c r="A184" s="12" t="s">
        <v>22</v>
      </c>
      <c r="B184" s="57">
        <v>-4640</v>
      </c>
      <c r="C184" s="57">
        <v>-460</v>
      </c>
      <c r="D184" s="57">
        <v>-459</v>
      </c>
      <c r="E184" s="57">
        <v>-788</v>
      </c>
      <c r="F184" s="57">
        <v>-1001</v>
      </c>
      <c r="G184" s="57">
        <v>-189</v>
      </c>
      <c r="H184" s="57">
        <v>-747</v>
      </c>
      <c r="I184" s="57">
        <v>-642</v>
      </c>
      <c r="J184" s="57">
        <v>-354</v>
      </c>
    </row>
    <row r="185" spans="1:10" x14ac:dyDescent="0.25">
      <c r="A185" s="12" t="s">
        <v>23</v>
      </c>
      <c r="B185" s="57">
        <v>200</v>
      </c>
      <c r="C185" s="57">
        <v>-24</v>
      </c>
      <c r="D185" s="57">
        <v>2</v>
      </c>
      <c r="E185" s="57">
        <v>-166</v>
      </c>
      <c r="F185" s="57">
        <v>-419</v>
      </c>
      <c r="G185" s="57">
        <v>399</v>
      </c>
      <c r="H185" s="57">
        <v>-23</v>
      </c>
      <c r="I185" s="57">
        <v>284</v>
      </c>
      <c r="J185" s="57">
        <v>147</v>
      </c>
    </row>
    <row r="186" spans="1:10" x14ac:dyDescent="0.25">
      <c r="A186" s="12" t="s">
        <v>24</v>
      </c>
      <c r="B186" s="57">
        <v>468</v>
      </c>
      <c r="C186" s="57">
        <v>17</v>
      </c>
      <c r="D186" s="57">
        <v>22</v>
      </c>
      <c r="E186" s="57">
        <v>-122</v>
      </c>
      <c r="F186" s="57">
        <v>-146</v>
      </c>
      <c r="G186" s="57">
        <v>71</v>
      </c>
      <c r="H186" s="57">
        <v>263</v>
      </c>
      <c r="I186" s="57">
        <v>292</v>
      </c>
      <c r="J186" s="57">
        <v>71</v>
      </c>
    </row>
    <row r="187" spans="1:10" x14ac:dyDescent="0.25">
      <c r="A187" s="12" t="s">
        <v>25</v>
      </c>
      <c r="B187" s="57">
        <v>4520</v>
      </c>
      <c r="C187" s="57">
        <v>112</v>
      </c>
      <c r="D187" s="57">
        <v>249</v>
      </c>
      <c r="E187" s="57">
        <v>301</v>
      </c>
      <c r="F187" s="57">
        <v>354</v>
      </c>
      <c r="G187" s="57">
        <v>801</v>
      </c>
      <c r="H187" s="57">
        <v>804</v>
      </c>
      <c r="I187" s="57">
        <v>1203</v>
      </c>
      <c r="J187" s="57">
        <v>696</v>
      </c>
    </row>
    <row r="188" spans="1:10" x14ac:dyDescent="0.25">
      <c r="A188" s="12" t="s">
        <v>26</v>
      </c>
      <c r="B188" s="57">
        <v>5229</v>
      </c>
      <c r="C188" s="57">
        <v>425</v>
      </c>
      <c r="D188" s="57">
        <v>475</v>
      </c>
      <c r="E188" s="57">
        <v>412</v>
      </c>
      <c r="F188" s="57">
        <v>537</v>
      </c>
      <c r="G188" s="57">
        <v>586</v>
      </c>
      <c r="H188" s="57">
        <v>718</v>
      </c>
      <c r="I188" s="57">
        <v>1279</v>
      </c>
      <c r="J188" s="57">
        <v>797</v>
      </c>
    </row>
    <row r="189" spans="1:10" x14ac:dyDescent="0.25">
      <c r="A189" s="12" t="s">
        <v>27</v>
      </c>
      <c r="B189" s="57">
        <v>1142</v>
      </c>
      <c r="C189" s="57">
        <v>135</v>
      </c>
      <c r="D189" s="57">
        <v>-92</v>
      </c>
      <c r="E189" s="57">
        <v>-124</v>
      </c>
      <c r="F189" s="57">
        <v>146</v>
      </c>
      <c r="G189" s="57">
        <v>31</v>
      </c>
      <c r="H189" s="57">
        <v>245</v>
      </c>
      <c r="I189" s="57">
        <v>517</v>
      </c>
      <c r="J189" s="57">
        <v>284</v>
      </c>
    </row>
    <row r="190" spans="1:10" x14ac:dyDescent="0.25">
      <c r="A190" s="12" t="s">
        <v>28</v>
      </c>
      <c r="B190" s="57">
        <v>649</v>
      </c>
      <c r="C190" s="57">
        <v>213</v>
      </c>
      <c r="D190" s="57">
        <v>115</v>
      </c>
      <c r="E190" s="57">
        <v>-222</v>
      </c>
      <c r="F190" s="57">
        <v>73</v>
      </c>
      <c r="G190" s="57">
        <v>-145</v>
      </c>
      <c r="H190" s="57">
        <v>118</v>
      </c>
      <c r="I190" s="57">
        <v>208</v>
      </c>
      <c r="J190" s="57">
        <v>289</v>
      </c>
    </row>
    <row r="191" spans="1:10" x14ac:dyDescent="0.25">
      <c r="A191" s="12" t="s">
        <v>29</v>
      </c>
      <c r="B191" s="57">
        <v>321</v>
      </c>
      <c r="C191" s="57">
        <v>226</v>
      </c>
      <c r="D191" s="57">
        <v>-6</v>
      </c>
      <c r="E191" s="57">
        <v>21</v>
      </c>
      <c r="F191" s="57">
        <v>-13</v>
      </c>
      <c r="G191" s="57">
        <v>-233</v>
      </c>
      <c r="H191" s="57">
        <v>-58</v>
      </c>
      <c r="I191" s="57">
        <v>78</v>
      </c>
      <c r="J191" s="57">
        <v>306</v>
      </c>
    </row>
    <row r="192" spans="1:10" x14ac:dyDescent="0.25">
      <c r="A192" s="12" t="s">
        <v>30</v>
      </c>
      <c r="B192" s="57">
        <v>-659</v>
      </c>
      <c r="C192" s="57">
        <v>133</v>
      </c>
      <c r="D192" s="57">
        <v>-274</v>
      </c>
      <c r="E192" s="57">
        <v>-158</v>
      </c>
      <c r="F192" s="57">
        <v>-277</v>
      </c>
      <c r="G192" s="57">
        <v>-172</v>
      </c>
      <c r="H192" s="57">
        <v>-271</v>
      </c>
      <c r="I192" s="57">
        <v>-13</v>
      </c>
      <c r="J192" s="57">
        <v>373</v>
      </c>
    </row>
    <row r="193" spans="1:10" x14ac:dyDescent="0.25">
      <c r="A193" s="12" t="s">
        <v>31</v>
      </c>
      <c r="B193" s="57">
        <v>-1980</v>
      </c>
      <c r="C193" s="57">
        <v>409</v>
      </c>
      <c r="D193" s="57">
        <v>-376</v>
      </c>
      <c r="E193" s="57">
        <v>-447</v>
      </c>
      <c r="F193" s="57">
        <v>-256</v>
      </c>
      <c r="G193" s="57">
        <v>-511</v>
      </c>
      <c r="H193" s="57">
        <v>-681</v>
      </c>
      <c r="I193" s="57">
        <v>-344</v>
      </c>
      <c r="J193" s="57">
        <v>226</v>
      </c>
    </row>
    <row r="194" spans="1:10" x14ac:dyDescent="0.25">
      <c r="A194" s="12" t="s">
        <v>32</v>
      </c>
      <c r="B194" s="57">
        <v>-1673</v>
      </c>
      <c r="C194" s="57">
        <v>581</v>
      </c>
      <c r="D194" s="57">
        <v>-26</v>
      </c>
      <c r="E194" s="57">
        <v>-113</v>
      </c>
      <c r="F194" s="57">
        <v>-277</v>
      </c>
      <c r="G194" s="57">
        <v>-493</v>
      </c>
      <c r="H194" s="57">
        <v>-356</v>
      </c>
      <c r="I194" s="57">
        <v>-789</v>
      </c>
      <c r="J194" s="57">
        <v>-200</v>
      </c>
    </row>
    <row r="195" spans="1:10" x14ac:dyDescent="0.25">
      <c r="A195" s="12" t="s">
        <v>33</v>
      </c>
      <c r="B195" s="57">
        <v>-3581</v>
      </c>
      <c r="C195" s="57">
        <v>215</v>
      </c>
      <c r="D195" s="57">
        <v>-343</v>
      </c>
      <c r="E195" s="57">
        <v>-582</v>
      </c>
      <c r="F195" s="57">
        <v>-409</v>
      </c>
      <c r="G195" s="57">
        <v>-401</v>
      </c>
      <c r="H195" s="57">
        <v>-609</v>
      </c>
      <c r="I195" s="57">
        <v>-870</v>
      </c>
      <c r="J195" s="57">
        <v>-582</v>
      </c>
    </row>
    <row r="196" spans="1:10" x14ac:dyDescent="0.25">
      <c r="A196" s="12" t="s">
        <v>34</v>
      </c>
      <c r="B196" s="57">
        <v>-3583</v>
      </c>
      <c r="C196" s="57">
        <v>214</v>
      </c>
      <c r="D196" s="57">
        <v>-501</v>
      </c>
      <c r="E196" s="57">
        <v>-487</v>
      </c>
      <c r="F196" s="57">
        <v>-566</v>
      </c>
      <c r="G196" s="57">
        <v>-353</v>
      </c>
      <c r="H196" s="57">
        <v>-440</v>
      </c>
      <c r="I196" s="57">
        <v>-684</v>
      </c>
      <c r="J196" s="57">
        <v>-766</v>
      </c>
    </row>
    <row r="197" spans="1:10" x14ac:dyDescent="0.25">
      <c r="A197" s="12" t="s">
        <v>35</v>
      </c>
      <c r="B197" s="57">
        <v>-2606</v>
      </c>
      <c r="C197" s="57">
        <v>-59</v>
      </c>
      <c r="D197" s="57">
        <v>-546</v>
      </c>
      <c r="E197" s="57">
        <v>-545</v>
      </c>
      <c r="F197" s="57">
        <v>-384</v>
      </c>
      <c r="G197" s="57">
        <v>-283</v>
      </c>
      <c r="H197" s="57">
        <v>-121</v>
      </c>
      <c r="I197" s="57">
        <v>-190</v>
      </c>
      <c r="J197" s="57">
        <v>-478</v>
      </c>
    </row>
    <row r="198" spans="1:10" x14ac:dyDescent="0.25">
      <c r="A198" s="12" t="s">
        <v>36</v>
      </c>
      <c r="B198" s="57">
        <v>-1028</v>
      </c>
      <c r="C198" s="57">
        <v>16</v>
      </c>
      <c r="D198" s="57">
        <v>-280</v>
      </c>
      <c r="E198" s="57">
        <v>-302</v>
      </c>
      <c r="F198" s="57">
        <v>-192</v>
      </c>
      <c r="G198" s="57">
        <v>-140</v>
      </c>
      <c r="H198" s="57">
        <v>110</v>
      </c>
      <c r="I198" s="57">
        <v>-38</v>
      </c>
      <c r="J198" s="57">
        <v>-202</v>
      </c>
    </row>
    <row r="199" spans="1:10" x14ac:dyDescent="0.25">
      <c r="A199" s="12" t="s">
        <v>37</v>
      </c>
      <c r="B199" s="57">
        <v>3860</v>
      </c>
      <c r="C199" s="57">
        <v>481</v>
      </c>
      <c r="D199" s="57">
        <v>339</v>
      </c>
      <c r="E199" s="57">
        <v>260</v>
      </c>
      <c r="F199" s="57">
        <v>492</v>
      </c>
      <c r="G199" s="57">
        <v>477</v>
      </c>
      <c r="H199" s="57">
        <v>668</v>
      </c>
      <c r="I199" s="57">
        <v>549</v>
      </c>
      <c r="J199" s="57">
        <v>594</v>
      </c>
    </row>
    <row r="200" spans="1:10" x14ac:dyDescent="0.25">
      <c r="A200" s="12" t="s">
        <v>38</v>
      </c>
      <c r="B200" s="57">
        <v>5725</v>
      </c>
      <c r="C200" s="57">
        <v>459</v>
      </c>
      <c r="D200" s="57">
        <v>471</v>
      </c>
      <c r="E200" s="57">
        <v>194</v>
      </c>
      <c r="F200" s="57">
        <v>679</v>
      </c>
      <c r="G200" s="57">
        <v>640</v>
      </c>
      <c r="H200" s="57">
        <v>934</v>
      </c>
      <c r="I200" s="57">
        <v>1419</v>
      </c>
      <c r="J200" s="57">
        <v>929</v>
      </c>
    </row>
    <row r="201" spans="1:10" x14ac:dyDescent="0.25">
      <c r="A201" s="17" t="s">
        <v>39</v>
      </c>
      <c r="B201" s="58">
        <v>-2467</v>
      </c>
      <c r="C201" s="58">
        <v>-182</v>
      </c>
      <c r="D201" s="58">
        <v>-279</v>
      </c>
      <c r="E201" s="58">
        <v>-526</v>
      </c>
      <c r="F201" s="58">
        <v>-540</v>
      </c>
      <c r="G201" s="58">
        <v>-390</v>
      </c>
      <c r="H201" s="58">
        <v>-249</v>
      </c>
      <c r="I201" s="58">
        <v>-210</v>
      </c>
      <c r="J201" s="58">
        <v>-91</v>
      </c>
    </row>
    <row r="203" spans="1:10" x14ac:dyDescent="0.25">
      <c r="A203" s="261" t="str">
        <f>HYPERLINK("#'Obsah'!A1", "Späť na obsah dátovej prílohy")</f>
        <v>Späť na obsah dátovej prílohy</v>
      </c>
      <c r="B203" s="262"/>
    </row>
  </sheetData>
  <mergeCells count="3">
    <mergeCell ref="A2:J2"/>
    <mergeCell ref="A4:J4"/>
    <mergeCell ref="A203:B203"/>
  </mergeCells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7"/>
  <sheetViews>
    <sheetView showGridLines="0" workbookViewId="0"/>
  </sheetViews>
  <sheetFormatPr defaultColWidth="11.19921875" defaultRowHeight="13.5" x14ac:dyDescent="0.25"/>
  <cols>
    <col min="1" max="4" width="28.796875" customWidth="1"/>
  </cols>
  <sheetData>
    <row r="2" spans="1:4" ht="15.75" x14ac:dyDescent="0.25">
      <c r="A2" s="259" t="s">
        <v>147</v>
      </c>
      <c r="B2" s="259"/>
      <c r="C2" s="259"/>
      <c r="D2" s="259"/>
    </row>
    <row r="4" spans="1:4" ht="24.95" customHeight="1" x14ac:dyDescent="0.25">
      <c r="A4" s="260" t="s">
        <v>2</v>
      </c>
      <c r="B4" s="260"/>
      <c r="C4" s="260"/>
      <c r="D4" s="260"/>
    </row>
    <row r="6" spans="1:4" x14ac:dyDescent="0.25">
      <c r="A6" s="273" t="s">
        <v>4</v>
      </c>
      <c r="B6" s="267" t="s">
        <v>149</v>
      </c>
      <c r="C6" s="267" t="s">
        <v>84</v>
      </c>
      <c r="D6" s="273" t="s">
        <v>150</v>
      </c>
    </row>
    <row r="7" spans="1:4" x14ac:dyDescent="0.25">
      <c r="A7" s="273"/>
      <c r="B7" s="1" t="s">
        <v>151</v>
      </c>
      <c r="C7" s="1" t="s">
        <v>152</v>
      </c>
      <c r="D7" s="273"/>
    </row>
    <row r="8" spans="1:4" x14ac:dyDescent="0.25">
      <c r="A8" s="2" t="s">
        <v>11</v>
      </c>
      <c r="B8" s="59">
        <v>8.4092000325520804</v>
      </c>
      <c r="C8" s="59">
        <v>5.6025390625</v>
      </c>
      <c r="D8" s="60">
        <v>49152</v>
      </c>
    </row>
    <row r="9" spans="1:4" x14ac:dyDescent="0.25">
      <c r="A9" s="2" t="s">
        <v>12</v>
      </c>
      <c r="B9" s="59">
        <v>5.0730019106312403</v>
      </c>
      <c r="C9" s="59">
        <v>3.5138788213874599</v>
      </c>
      <c r="D9" s="60">
        <v>1000193</v>
      </c>
    </row>
    <row r="10" spans="1:4" x14ac:dyDescent="0.25">
      <c r="A10" s="2" t="s">
        <v>13</v>
      </c>
      <c r="B10" s="59">
        <v>7.8958660918082604</v>
      </c>
      <c r="C10" s="59">
        <v>5.3728886634542201</v>
      </c>
      <c r="D10" s="60">
        <v>118290</v>
      </c>
    </row>
    <row r="11" spans="1:4" x14ac:dyDescent="0.25">
      <c r="A11" s="2" t="s">
        <v>14</v>
      </c>
      <c r="B11" s="59">
        <v>6.3115949634637696</v>
      </c>
      <c r="C11" s="59">
        <v>4.3274363827854403</v>
      </c>
      <c r="D11" s="60">
        <v>276301</v>
      </c>
    </row>
    <row r="12" spans="1:4" x14ac:dyDescent="0.25">
      <c r="A12" s="2" t="s">
        <v>15</v>
      </c>
      <c r="B12" s="59">
        <v>7.9292047971790396</v>
      </c>
      <c r="C12" s="59">
        <v>5.3861574130882701</v>
      </c>
      <c r="D12" s="60">
        <v>154841</v>
      </c>
    </row>
    <row r="13" spans="1:4" x14ac:dyDescent="0.25">
      <c r="A13" s="2" t="s">
        <v>16</v>
      </c>
      <c r="B13" s="59">
        <v>8.2694781553398098</v>
      </c>
      <c r="C13" s="59">
        <v>5.63695388349515</v>
      </c>
      <c r="D13" s="60">
        <v>16480</v>
      </c>
    </row>
    <row r="14" spans="1:4" x14ac:dyDescent="0.25">
      <c r="A14" s="22" t="s">
        <v>85</v>
      </c>
      <c r="B14" s="61">
        <v>5.8995311581995402</v>
      </c>
      <c r="C14" s="61">
        <v>4.0538824471894896</v>
      </c>
      <c r="D14" s="62">
        <v>1615257</v>
      </c>
    </row>
    <row r="15" spans="1:4" ht="24.95" customHeight="1" x14ac:dyDescent="0.25">
      <c r="A15" s="260" t="s">
        <v>148</v>
      </c>
      <c r="B15" s="260"/>
      <c r="C15" s="260"/>
      <c r="D15" s="260"/>
    </row>
    <row r="17" spans="1:2" x14ac:dyDescent="0.25">
      <c r="A17" s="261" t="str">
        <f>HYPERLINK("#'Obsah'!A1", "Späť na obsah dátovej prílohy")</f>
        <v>Späť na obsah dátovej prílohy</v>
      </c>
      <c r="B17" s="262"/>
    </row>
  </sheetData>
  <mergeCells count="7">
    <mergeCell ref="A17:B17"/>
    <mergeCell ref="A2:D2"/>
    <mergeCell ref="A4:D4"/>
    <mergeCell ref="A15:D15"/>
    <mergeCell ref="A6:A7"/>
    <mergeCell ref="B6:C6"/>
    <mergeCell ref="D6:D7"/>
  </mergeCells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57</vt:i4>
      </vt:variant>
    </vt:vector>
  </HeadingPairs>
  <TitlesOfParts>
    <vt:vector size="57" baseType="lpstr">
      <vt:lpstr>Obsah</vt:lpstr>
      <vt:lpstr>Tab2</vt:lpstr>
      <vt:lpstr>Tab3</vt:lpstr>
      <vt:lpstr>Tab4</vt:lpstr>
      <vt:lpstr>Tab5</vt:lpstr>
      <vt:lpstr>Tab6</vt:lpstr>
      <vt:lpstr>Tab7</vt:lpstr>
      <vt:lpstr>nezamestnanosť</vt:lpstr>
      <vt:lpstr>TabB1</vt:lpstr>
      <vt:lpstr>GrafB2</vt:lpstr>
      <vt:lpstr>TabA1mar20</vt:lpstr>
      <vt:lpstr>TabA1apr20</vt:lpstr>
      <vt:lpstr>TabA1máj20</vt:lpstr>
      <vt:lpstr>TabA1jún20</vt:lpstr>
      <vt:lpstr>TabA1júl20</vt:lpstr>
      <vt:lpstr>TabA1aug20</vt:lpstr>
      <vt:lpstr>TabA1sep20</vt:lpstr>
      <vt:lpstr>TabA1okt20</vt:lpstr>
      <vt:lpstr>TabA1nov20</vt:lpstr>
      <vt:lpstr>TabA1dec20</vt:lpstr>
      <vt:lpstr>TabA1jan21</vt:lpstr>
      <vt:lpstr>TabA1feb21</vt:lpstr>
      <vt:lpstr>TabA1mar21</vt:lpstr>
      <vt:lpstr>TabA1apr21</vt:lpstr>
      <vt:lpstr>TabA1máj21</vt:lpstr>
      <vt:lpstr>TabA1jún21</vt:lpstr>
      <vt:lpstr>TabA1júl21</vt:lpstr>
      <vt:lpstr>TabA1sep21</vt:lpstr>
      <vt:lpstr>TabA1okt21</vt:lpstr>
      <vt:lpstr>TabA1nov21</vt:lpstr>
      <vt:lpstr>TabA1dec21</vt:lpstr>
      <vt:lpstr>TabA1jan22</vt:lpstr>
      <vt:lpstr>TabA1feb22</vt:lpstr>
      <vt:lpstr>TabA2mar20</vt:lpstr>
      <vt:lpstr>TabA2apr20</vt:lpstr>
      <vt:lpstr>TabA2máj20</vt:lpstr>
      <vt:lpstr>TabA2jún20</vt:lpstr>
      <vt:lpstr>TabA2júl20</vt:lpstr>
      <vt:lpstr>TabA2aug20</vt:lpstr>
      <vt:lpstr>TabA2sep20</vt:lpstr>
      <vt:lpstr>TabA2okt20</vt:lpstr>
      <vt:lpstr>TabA2nov20</vt:lpstr>
      <vt:lpstr>TabA2dec20</vt:lpstr>
      <vt:lpstr>TabA2jan21</vt:lpstr>
      <vt:lpstr>TabA2feb21</vt:lpstr>
      <vt:lpstr>TabA2mar21</vt:lpstr>
      <vt:lpstr>TabA2apr21</vt:lpstr>
      <vt:lpstr>TabA2máj21</vt:lpstr>
      <vt:lpstr>TabA2jún21</vt:lpstr>
      <vt:lpstr>TabA2júl21</vt:lpstr>
      <vt:lpstr>TabA2sep21</vt:lpstr>
      <vt:lpstr>TabA2okt21</vt:lpstr>
      <vt:lpstr>TabA2nov21</vt:lpstr>
      <vt:lpstr>TabA2dec21</vt:lpstr>
      <vt:lpstr>TabA2jan22</vt:lpstr>
      <vt:lpstr>TabA2feb22</vt:lpstr>
      <vt:lpstr>Vysvetlivky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Prvá pomoc Slovensku</dc:title>
  <dc:creator>Inštitút sociálnej politiky</dc:creator>
  <cp:lastModifiedBy>Baliak Matúš</cp:lastModifiedBy>
  <dcterms:created xsi:type="dcterms:W3CDTF">2022-04-13T16:15:23Z</dcterms:created>
  <dcterms:modified xsi:type="dcterms:W3CDTF">2022-04-14T09:42:01Z</dcterms:modified>
</cp:coreProperties>
</file>